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3.xml" ContentType="application/vnd.openxmlformats-officedocument.spreadsheetml.worksheet+xml"/>
  <Override PartName="/xl/chartsheets/sheet5.xml" ContentType="application/vnd.openxmlformats-officedocument.spreadsheetml.chartsheet+xml"/>
  <Override PartName="/xl/worksheets/sheet4.xml" ContentType="application/vnd.openxmlformats-officedocument.spreadsheetml.worksheet+xml"/>
  <Override PartName="/xl/chartsheets/sheet6.xml" ContentType="application/vnd.openxmlformats-officedocument.spreadsheetml.chartsheet+xml"/>
  <Override PartName="/xl/worksheets/sheet5.xml" ContentType="application/vnd.openxmlformats-officedocument.spreadsheetml.worksheet+xml"/>
  <Override PartName="/xl/chartsheets/sheet7.xml" ContentType="application/vnd.openxmlformats-officedocument.spreadsheetml.chartsheet+xml"/>
  <Override PartName="/xl/worksheets/sheet6.xml" ContentType="application/vnd.openxmlformats-officedocument.spreadsheetml.worksheet+xml"/>
  <Override PartName="/xl/chartsheets/sheet8.xml" ContentType="application/vnd.openxmlformats-officedocument.spreadsheetml.chartsheet+xml"/>
  <Override PartName="/xl/worksheets/sheet7.xml" ContentType="application/vnd.openxmlformats-officedocument.spreadsheetml.worksheet+xml"/>
  <Override PartName="/xl/chartsheets/sheet9.xml" ContentType="application/vnd.openxmlformats-officedocument.spreadsheetml.chart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19440" windowHeight="6795" firstSheet="12" activeTab="19"/>
  </bookViews>
  <sheets>
    <sheet name="Hogares más ricos_empleo_ing" sheetId="6" state="hidden" r:id="rId1"/>
    <sheet name="Insumos gráf. 1-4" sheetId="11" r:id="rId2"/>
    <sheet name="Gráfico1" sheetId="18" r:id="rId3"/>
    <sheet name="Gráfico2" sheetId="19" r:id="rId4"/>
    <sheet name="Gráfico3" sheetId="20" r:id="rId5"/>
    <sheet name="Gráfico4" sheetId="21" r:id="rId6"/>
    <sheet name="Insumo gráf. 5" sheetId="17" r:id="rId7"/>
    <sheet name="Gráfico5" sheetId="22" r:id="rId8"/>
    <sheet name="Insumo gráf. 6" sheetId="23" r:id="rId9"/>
    <sheet name="Gráfico6" sheetId="24" r:id="rId10"/>
    <sheet name="Insumo gráf. 7" sheetId="25" r:id="rId11"/>
    <sheet name="Gráfico7" sheetId="26" r:id="rId12"/>
    <sheet name="Insumo gráf. 8" sheetId="27" r:id="rId13"/>
    <sheet name="Gráfico8" sheetId="28" r:id="rId14"/>
    <sheet name="Insumo gráf. 9" sheetId="29" r:id="rId15"/>
    <sheet name="Gráfico9" sheetId="30" r:id="rId16"/>
    <sheet name="Cuadro1" sheetId="31" r:id="rId17"/>
    <sheet name="Cuadro2" sheetId="32" r:id="rId18"/>
    <sheet name="Cuadro3" sheetId="33" r:id="rId19"/>
    <sheet name="Cuadro4" sheetId="34" r:id="rId20"/>
  </sheets>
  <externalReferences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</externalReferences>
  <definedNames>
    <definedName name="aAle">'[1]GINI_países seleccionados'!$E$2:$E$8</definedName>
    <definedName name="ACol">'[1]GINI_países seleccionados'!$C$2:$C$18</definedName>
    <definedName name="akorea">'[1]GINI_países seleccionados'!$K$2:$K$5</definedName>
    <definedName name="alemania">'[1]GINI_países seleccionados'!$F$2:$F$8</definedName>
    <definedName name="amex">'[1]GINI_países seleccionados'!$M$2:$M$14</definedName>
    <definedName name="aper">'[1]GINI_países seleccionados'!$O$2:$O$20</definedName>
    <definedName name="aReino">'[1]GINI_países seleccionados'!$G$2:$G$12</definedName>
    <definedName name="ausa">'[1]GINI_países seleccionados'!$Q$2:$Q$11</definedName>
    <definedName name="CM">[2]Data!$B$1</definedName>
    <definedName name="colombia">'[1]GINI_países seleccionados'!$D$2:$D$18</definedName>
    <definedName name="CONTINENTAL">'[3]Crd Ctg y Cob'!$A$11</definedName>
    <definedName name="corea">'[1]GINI_países seleccionados'!$L$2:$L$5</definedName>
    <definedName name="CR">[2]Data!$Q$1</definedName>
    <definedName name="Datos1">#REF!,#REF!,#REF!</definedName>
    <definedName name="Datos2">#REF!,#REF!</definedName>
    <definedName name="Datos3">#REF!,#REF!</definedName>
    <definedName name="Datos5">#REF!,#REF!,#REF!</definedName>
    <definedName name="Datos6">#REF!,#REF!</definedName>
    <definedName name="EDPYME">[2]Data!$AD$1</definedName>
    <definedName name="Fecha">[4]Datos!$D$4</definedName>
    <definedName name="GAdmin">#REF!</definedName>
    <definedName name="IMFNB">#REF!</definedName>
    <definedName name="Indic.Propuestos">'[5]Ctas-Ind (1)'!#REF!</definedName>
    <definedName name="INDICE">[6]!INDICE</definedName>
    <definedName name="IngresF">#REF!</definedName>
    <definedName name="Inicio">'[7]02-T_DEP'!#REF!</definedName>
    <definedName name="Lorenz5">#REF!,#REF!,#REF!</definedName>
    <definedName name="mexico">'[1]GINI_países seleccionados'!$N$2:$N$14</definedName>
    <definedName name="MFinanc">#REF!</definedName>
    <definedName name="peru">'[1]GINI_países seleccionados'!$P$2:$P$20</definedName>
    <definedName name="runido">'[1]GINI_países seleccionados'!$H$2:$H$12</definedName>
    <definedName name="TipoCambioMes">#REF!</definedName>
    <definedName name="usa">'[1]GINI_países seleccionados'!$R$2:$R$11</definedName>
    <definedName name="Utilid">#REF!</definedName>
  </definedNames>
  <calcPr calcId="145621"/>
</workbook>
</file>

<file path=xl/calcChain.xml><?xml version="1.0" encoding="utf-8"?>
<calcChain xmlns="http://schemas.openxmlformats.org/spreadsheetml/2006/main">
  <c r="I14" i="34" l="1"/>
  <c r="H14" i="34"/>
  <c r="G14" i="34"/>
  <c r="F14" i="34"/>
  <c r="E14" i="34"/>
  <c r="D14" i="34"/>
  <c r="C14" i="34"/>
  <c r="J14" i="34"/>
  <c r="J13" i="34"/>
  <c r="J12" i="34"/>
  <c r="J11" i="34"/>
  <c r="J10" i="34"/>
  <c r="J9" i="34"/>
  <c r="J8" i="34"/>
  <c r="J7" i="34"/>
  <c r="J6" i="34"/>
  <c r="J5" i="34"/>
  <c r="J4" i="34"/>
  <c r="J3" i="34"/>
  <c r="BQ67" i="29" l="1"/>
  <c r="BP67" i="29"/>
  <c r="BO67" i="29"/>
  <c r="BN67" i="29"/>
  <c r="BM67" i="29"/>
  <c r="BL67" i="29"/>
  <c r="BK67" i="29"/>
  <c r="BJ67" i="29"/>
  <c r="BI67" i="29"/>
  <c r="BH67" i="29"/>
  <c r="BG67" i="29"/>
  <c r="BF67" i="29"/>
  <c r="BE67" i="29"/>
  <c r="BD67" i="29"/>
  <c r="BC67" i="29"/>
  <c r="BB67" i="29"/>
  <c r="BA67" i="29"/>
  <c r="AZ67" i="29"/>
  <c r="AY67" i="29"/>
  <c r="AX67" i="29"/>
  <c r="AW67" i="29"/>
  <c r="AV67" i="29"/>
  <c r="AU67" i="29"/>
  <c r="AT67" i="29"/>
  <c r="AS67" i="29"/>
  <c r="AR67" i="29"/>
  <c r="AQ67" i="29"/>
  <c r="AP67" i="29"/>
  <c r="AO67" i="29"/>
  <c r="AN67" i="29"/>
  <c r="AM67" i="29"/>
  <c r="AL67" i="29"/>
  <c r="AK67" i="29"/>
  <c r="AJ67" i="29"/>
  <c r="AI67" i="29"/>
  <c r="AH67" i="29"/>
  <c r="AG67" i="29"/>
  <c r="AF67" i="29"/>
  <c r="AE67" i="29"/>
  <c r="AD67" i="29"/>
  <c r="AC67" i="29"/>
  <c r="AB67" i="29"/>
  <c r="AA67" i="29"/>
  <c r="Z67" i="29"/>
  <c r="Y67" i="29"/>
  <c r="X67" i="29"/>
  <c r="W67" i="29"/>
  <c r="V67" i="29"/>
  <c r="U67" i="29"/>
  <c r="T67" i="29"/>
  <c r="S67" i="29"/>
  <c r="R67" i="29"/>
  <c r="Q67" i="29"/>
  <c r="P67" i="29"/>
  <c r="O67" i="29"/>
  <c r="N67" i="29"/>
  <c r="M67" i="29"/>
  <c r="L67" i="29"/>
  <c r="K67" i="29"/>
  <c r="J67" i="29"/>
  <c r="I67" i="29"/>
  <c r="H67" i="29"/>
  <c r="G67" i="29"/>
  <c r="F67" i="29"/>
  <c r="E67" i="29"/>
  <c r="D67" i="29"/>
  <c r="C67" i="29"/>
  <c r="BQ66" i="29"/>
  <c r="BP66" i="29"/>
  <c r="BO66" i="29"/>
  <c r="BN66" i="29"/>
  <c r="BM66" i="29"/>
  <c r="BL66" i="29"/>
  <c r="BK66" i="29"/>
  <c r="BJ66" i="29"/>
  <c r="BI66" i="29"/>
  <c r="BH66" i="29"/>
  <c r="BG66" i="29"/>
  <c r="BF66" i="29"/>
  <c r="BE66" i="29"/>
  <c r="BD66" i="29"/>
  <c r="BC66" i="29"/>
  <c r="BB66" i="29"/>
  <c r="BA66" i="29"/>
  <c r="AZ66" i="29"/>
  <c r="AY66" i="29"/>
  <c r="AX66" i="29"/>
  <c r="AW66" i="29"/>
  <c r="AV66" i="29"/>
  <c r="AU66" i="29"/>
  <c r="AT66" i="29"/>
  <c r="AS66" i="29"/>
  <c r="AR66" i="29"/>
  <c r="AQ66" i="29"/>
  <c r="AP66" i="29"/>
  <c r="AO66" i="29"/>
  <c r="AN66" i="29"/>
  <c r="AM66" i="29"/>
  <c r="AL66" i="29"/>
  <c r="AK66" i="29"/>
  <c r="AJ66" i="29"/>
  <c r="AI66" i="29"/>
  <c r="AH66" i="29"/>
  <c r="AG66" i="29"/>
  <c r="AF66" i="29"/>
  <c r="AE66" i="29"/>
  <c r="AD66" i="29"/>
  <c r="AC66" i="29"/>
  <c r="AB66" i="29"/>
  <c r="AA66" i="29"/>
  <c r="Z66" i="29"/>
  <c r="Y66" i="29"/>
  <c r="X66" i="29"/>
  <c r="W66" i="29"/>
  <c r="V66" i="29"/>
  <c r="U66" i="29"/>
  <c r="T66" i="29"/>
  <c r="S66" i="29"/>
  <c r="R66" i="29"/>
  <c r="Q66" i="29"/>
  <c r="P66" i="29"/>
  <c r="O66" i="29"/>
  <c r="N66" i="29"/>
  <c r="M66" i="29"/>
  <c r="L66" i="29"/>
  <c r="K66" i="29"/>
  <c r="J66" i="29"/>
  <c r="I66" i="29"/>
  <c r="H66" i="29"/>
  <c r="G66" i="29"/>
  <c r="F66" i="29"/>
  <c r="E66" i="29"/>
  <c r="D66" i="29"/>
  <c r="C66" i="29"/>
  <c r="C27" i="27" l="1"/>
  <c r="B27" i="27"/>
  <c r="C26" i="27"/>
  <c r="B26" i="27"/>
  <c r="C25" i="27"/>
  <c r="B25" i="27"/>
  <c r="C24" i="27"/>
  <c r="B24" i="27"/>
  <c r="C23" i="27"/>
  <c r="B23" i="27"/>
  <c r="C22" i="27"/>
  <c r="B22" i="27"/>
  <c r="C21" i="27"/>
  <c r="B21" i="27"/>
  <c r="C20" i="27"/>
  <c r="B20" i="27"/>
  <c r="C19" i="27"/>
  <c r="B19" i="27"/>
  <c r="C18" i="27"/>
  <c r="B18" i="27"/>
  <c r="C17" i="27"/>
  <c r="B17" i="27"/>
  <c r="C16" i="27"/>
  <c r="B16" i="27"/>
  <c r="C15" i="27"/>
  <c r="B15" i="27"/>
  <c r="C14" i="27"/>
  <c r="B14" i="27"/>
  <c r="C13" i="27"/>
  <c r="B13" i="27"/>
  <c r="C12" i="27"/>
  <c r="B12" i="27"/>
  <c r="C11" i="27"/>
  <c r="B11" i="27"/>
  <c r="C10" i="27"/>
  <c r="B10" i="27"/>
  <c r="C9" i="27"/>
  <c r="B9" i="27"/>
  <c r="C8" i="27"/>
  <c r="B8" i="27"/>
  <c r="C7" i="27"/>
  <c r="B7" i="27"/>
  <c r="B6" i="27"/>
  <c r="B5" i="27"/>
  <c r="B4" i="27"/>
  <c r="B3" i="27"/>
  <c r="B2" i="27"/>
  <c r="H25" i="25" l="1"/>
  <c r="G25" i="25"/>
  <c r="F25" i="25"/>
  <c r="E25" i="25"/>
  <c r="D25" i="25"/>
  <c r="C25" i="25"/>
  <c r="B25" i="25"/>
  <c r="H24" i="25"/>
  <c r="G24" i="25"/>
  <c r="F24" i="25"/>
  <c r="E24" i="25"/>
  <c r="D24" i="25"/>
  <c r="C24" i="25"/>
  <c r="B24" i="25"/>
  <c r="J23" i="25"/>
  <c r="I23" i="25"/>
  <c r="J22" i="25"/>
  <c r="I22" i="25"/>
  <c r="H21" i="25"/>
  <c r="G21" i="25"/>
  <c r="F21" i="25"/>
  <c r="E21" i="25"/>
  <c r="D21" i="25"/>
  <c r="C21" i="25"/>
  <c r="B21" i="25"/>
  <c r="J21" i="25" s="1"/>
  <c r="H20" i="25"/>
  <c r="G20" i="25"/>
  <c r="F20" i="25"/>
  <c r="E20" i="25"/>
  <c r="D20" i="25"/>
  <c r="C20" i="25"/>
  <c r="B20" i="25"/>
  <c r="I20" i="25" s="1"/>
  <c r="J19" i="25"/>
  <c r="I19" i="25"/>
  <c r="J18" i="25"/>
  <c r="I18" i="25"/>
  <c r="H17" i="25"/>
  <c r="G17" i="25"/>
  <c r="F17" i="25"/>
  <c r="E17" i="25"/>
  <c r="D17" i="25"/>
  <c r="C17" i="25"/>
  <c r="B17" i="25"/>
  <c r="J17" i="25" s="1"/>
  <c r="H16" i="25"/>
  <c r="G16" i="25"/>
  <c r="F16" i="25"/>
  <c r="E16" i="25"/>
  <c r="D16" i="25"/>
  <c r="C16" i="25"/>
  <c r="B16" i="25"/>
  <c r="I16" i="25" s="1"/>
  <c r="H15" i="25"/>
  <c r="H27" i="25" s="1"/>
  <c r="G15" i="25"/>
  <c r="F15" i="25"/>
  <c r="F27" i="25" s="1"/>
  <c r="E15" i="25"/>
  <c r="E26" i="25" s="1"/>
  <c r="D15" i="25"/>
  <c r="D27" i="25" s="1"/>
  <c r="C15" i="25"/>
  <c r="C26" i="25" s="1"/>
  <c r="B15" i="25"/>
  <c r="B27" i="25" s="1"/>
  <c r="C14" i="25"/>
  <c r="D14" i="25" s="1"/>
  <c r="E14" i="25" s="1"/>
  <c r="F14" i="25" s="1"/>
  <c r="G14" i="25" s="1"/>
  <c r="H14" i="25" s="1"/>
  <c r="I9" i="25"/>
  <c r="H9" i="25"/>
  <c r="G9" i="25"/>
  <c r="F9" i="25"/>
  <c r="I8" i="25"/>
  <c r="H8" i="25"/>
  <c r="G8" i="25"/>
  <c r="F8" i="25"/>
  <c r="I7" i="25"/>
  <c r="H7" i="25"/>
  <c r="G7" i="25"/>
  <c r="F7" i="25"/>
  <c r="I6" i="25"/>
  <c r="H6" i="25"/>
  <c r="G6" i="25"/>
  <c r="F6" i="25"/>
  <c r="I5" i="25"/>
  <c r="H5" i="25"/>
  <c r="G5" i="25"/>
  <c r="F5" i="25"/>
  <c r="I4" i="25"/>
  <c r="H4" i="25"/>
  <c r="G4" i="25"/>
  <c r="F4" i="25"/>
  <c r="I3" i="25"/>
  <c r="H3" i="25"/>
  <c r="G3" i="25"/>
  <c r="F3" i="25"/>
  <c r="I2" i="25"/>
  <c r="H2" i="25"/>
  <c r="G2" i="25"/>
  <c r="F2" i="25"/>
  <c r="K18" i="25" l="1"/>
  <c r="K19" i="25"/>
  <c r="K22" i="25"/>
  <c r="K23" i="25"/>
  <c r="G26" i="25"/>
  <c r="I24" i="25"/>
  <c r="J25" i="25"/>
  <c r="I15" i="25"/>
  <c r="J16" i="25"/>
  <c r="K16" i="25" s="1"/>
  <c r="I17" i="25"/>
  <c r="K17" i="25" s="1"/>
  <c r="J20" i="25"/>
  <c r="K20" i="25" s="1"/>
  <c r="I21" i="25"/>
  <c r="K21" i="25" s="1"/>
  <c r="J24" i="25"/>
  <c r="I25" i="25"/>
  <c r="B26" i="25"/>
  <c r="B28" i="25" s="1"/>
  <c r="D26" i="25"/>
  <c r="D28" i="25" s="1"/>
  <c r="F26" i="25"/>
  <c r="F28" i="25" s="1"/>
  <c r="H26" i="25"/>
  <c r="H28" i="25" s="1"/>
  <c r="C27" i="25"/>
  <c r="C28" i="25" s="1"/>
  <c r="E27" i="25"/>
  <c r="E28" i="25" s="1"/>
  <c r="G27" i="25"/>
  <c r="G28" i="25" s="1"/>
  <c r="J15" i="25"/>
  <c r="K24" i="25" l="1"/>
  <c r="K25" i="25"/>
  <c r="I27" i="25"/>
  <c r="K15" i="25"/>
  <c r="J26" i="25"/>
  <c r="I26" i="25"/>
  <c r="I28" i="25" l="1"/>
  <c r="K26" i="25"/>
  <c r="N34" i="23" l="1"/>
  <c r="J34" i="23"/>
  <c r="N33" i="23"/>
  <c r="M33" i="23"/>
  <c r="J33" i="23"/>
  <c r="F33" i="23"/>
  <c r="N32" i="23"/>
  <c r="M32" i="23"/>
  <c r="J32" i="23"/>
  <c r="G32" i="23"/>
  <c r="F32" i="23"/>
  <c r="N31" i="23"/>
  <c r="M31" i="23"/>
  <c r="J31" i="23"/>
  <c r="G31" i="23"/>
  <c r="F31" i="23"/>
  <c r="N30" i="23"/>
  <c r="M30" i="23"/>
  <c r="J30" i="23"/>
  <c r="G30" i="23"/>
  <c r="F30" i="23"/>
  <c r="N29" i="23"/>
  <c r="M29" i="23"/>
  <c r="J29" i="23"/>
  <c r="G29" i="23"/>
  <c r="F29" i="23"/>
  <c r="N28" i="23"/>
  <c r="M28" i="23"/>
  <c r="K28" i="23"/>
  <c r="J28" i="23"/>
  <c r="G28" i="23"/>
  <c r="F28" i="23"/>
  <c r="D28" i="23"/>
  <c r="C28" i="23"/>
  <c r="B28" i="23"/>
  <c r="N27" i="23"/>
  <c r="M27" i="23"/>
  <c r="K27" i="23"/>
  <c r="J27" i="23"/>
  <c r="G27" i="23"/>
  <c r="F27" i="23"/>
  <c r="D27" i="23"/>
  <c r="C27" i="23"/>
  <c r="B27" i="23"/>
  <c r="N26" i="23"/>
  <c r="M26" i="23"/>
  <c r="K26" i="23"/>
  <c r="J26" i="23"/>
  <c r="G26" i="23"/>
  <c r="F26" i="23"/>
  <c r="D26" i="23"/>
  <c r="C26" i="23"/>
  <c r="B26" i="23"/>
  <c r="N25" i="23"/>
  <c r="M25" i="23"/>
  <c r="K25" i="23"/>
  <c r="J25" i="23"/>
  <c r="G25" i="23"/>
  <c r="F25" i="23"/>
  <c r="D25" i="23"/>
  <c r="C25" i="23"/>
  <c r="B25" i="23"/>
  <c r="O24" i="23"/>
  <c r="N24" i="23"/>
  <c r="M24" i="23"/>
  <c r="K24" i="23"/>
  <c r="J24" i="23"/>
  <c r="G24" i="23"/>
  <c r="F24" i="23"/>
  <c r="D24" i="23"/>
  <c r="C24" i="23"/>
  <c r="B24" i="23"/>
  <c r="O23" i="23"/>
  <c r="N23" i="23"/>
  <c r="M23" i="23"/>
  <c r="K23" i="23"/>
  <c r="J23" i="23"/>
  <c r="G23" i="23"/>
  <c r="F23" i="23"/>
  <c r="D23" i="23"/>
  <c r="C23" i="23"/>
  <c r="B23" i="23"/>
  <c r="O22" i="23"/>
  <c r="N22" i="23"/>
  <c r="M22" i="23"/>
  <c r="K22" i="23"/>
  <c r="J22" i="23"/>
  <c r="G22" i="23"/>
  <c r="F22" i="23"/>
  <c r="D22" i="23"/>
  <c r="C22" i="23"/>
  <c r="B22" i="23"/>
  <c r="O21" i="23"/>
  <c r="N21" i="23"/>
  <c r="M21" i="23"/>
  <c r="K21" i="23"/>
  <c r="J21" i="23"/>
  <c r="F21" i="23"/>
  <c r="D21" i="23"/>
  <c r="C21" i="23"/>
  <c r="B21" i="23"/>
  <c r="O20" i="23"/>
  <c r="N20" i="23"/>
  <c r="M20" i="23"/>
  <c r="K20" i="23"/>
  <c r="J20" i="23"/>
  <c r="F20" i="23"/>
  <c r="D20" i="23"/>
  <c r="C20" i="23"/>
  <c r="B20" i="23"/>
  <c r="T19" i="23"/>
  <c r="O19" i="23"/>
  <c r="N19" i="23"/>
  <c r="M19" i="23"/>
  <c r="K19" i="23"/>
  <c r="J19" i="23"/>
  <c r="F19" i="23"/>
  <c r="D19" i="23"/>
  <c r="C19" i="23"/>
  <c r="B19" i="23"/>
  <c r="O18" i="23"/>
  <c r="N18" i="23"/>
  <c r="M18" i="23"/>
  <c r="K18" i="23"/>
  <c r="F18" i="23"/>
  <c r="D18" i="23"/>
  <c r="C18" i="23"/>
  <c r="B18" i="23"/>
  <c r="O17" i="23"/>
  <c r="N17" i="23"/>
  <c r="M17" i="23"/>
  <c r="K17" i="23"/>
  <c r="F17" i="23"/>
  <c r="D17" i="23"/>
  <c r="C17" i="23"/>
  <c r="B17" i="23"/>
  <c r="O16" i="23"/>
  <c r="N16" i="23"/>
  <c r="M16" i="23"/>
  <c r="K16" i="23"/>
  <c r="F16" i="23"/>
  <c r="D16" i="23"/>
  <c r="C16" i="23"/>
  <c r="B16" i="23"/>
  <c r="O15" i="23"/>
  <c r="N15" i="23"/>
  <c r="M15" i="23"/>
  <c r="K15" i="23"/>
  <c r="F15" i="23"/>
  <c r="D15" i="23"/>
  <c r="C15" i="23"/>
  <c r="B15" i="23"/>
  <c r="O14" i="23"/>
  <c r="K14" i="23"/>
  <c r="J14" i="23"/>
  <c r="D14" i="23"/>
  <c r="C14" i="23"/>
  <c r="B14" i="23"/>
  <c r="K13" i="23"/>
  <c r="D13" i="23"/>
  <c r="C13" i="23"/>
  <c r="B13" i="23"/>
  <c r="K12" i="23"/>
  <c r="D12" i="23"/>
  <c r="C12" i="23"/>
  <c r="B12" i="23"/>
  <c r="K11" i="23"/>
  <c r="D11" i="23"/>
  <c r="C11" i="23"/>
  <c r="B11" i="23"/>
  <c r="K10" i="23"/>
  <c r="D10" i="23"/>
  <c r="C10" i="23"/>
  <c r="B10" i="23"/>
  <c r="K9" i="23"/>
  <c r="D9" i="23"/>
  <c r="C9" i="23"/>
  <c r="B9" i="23"/>
  <c r="K8" i="23"/>
  <c r="D8" i="23"/>
  <c r="C8" i="23"/>
  <c r="B8" i="23"/>
  <c r="K7" i="23"/>
  <c r="D7" i="23"/>
  <c r="C7" i="23"/>
  <c r="B7" i="23"/>
  <c r="K6" i="23"/>
  <c r="D6" i="23"/>
  <c r="C6" i="23"/>
  <c r="B6" i="23"/>
  <c r="K5" i="23"/>
  <c r="D5" i="23"/>
  <c r="C5" i="23"/>
  <c r="B5" i="23"/>
  <c r="K4" i="23"/>
  <c r="D4" i="23"/>
  <c r="C4" i="23"/>
  <c r="B4" i="23"/>
  <c r="K3" i="23"/>
  <c r="E3" i="23"/>
  <c r="D3" i="23"/>
  <c r="C3" i="23"/>
  <c r="B3" i="23"/>
  <c r="G67" i="11" l="1"/>
  <c r="G60" i="11"/>
  <c r="G2" i="11"/>
  <c r="G3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1" i="11"/>
  <c r="G62" i="11"/>
  <c r="G63" i="11"/>
  <c r="G64" i="11"/>
  <c r="G65" i="11"/>
  <c r="G66" i="11"/>
  <c r="G68" i="11"/>
  <c r="N3" i="11" l="1"/>
  <c r="N4" i="11"/>
  <c r="N5" i="11"/>
  <c r="N6" i="11"/>
  <c r="N7" i="11"/>
  <c r="N8" i="11"/>
  <c r="N9" i="11"/>
  <c r="N10" i="11"/>
  <c r="N11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28" i="11"/>
  <c r="N29" i="11"/>
  <c r="N30" i="11"/>
  <c r="N31" i="11"/>
  <c r="N32" i="11"/>
  <c r="N33" i="11"/>
  <c r="N34" i="11"/>
  <c r="N35" i="11"/>
  <c r="N36" i="11"/>
  <c r="N37" i="11"/>
  <c r="N38" i="11"/>
  <c r="N39" i="11"/>
  <c r="N40" i="11"/>
  <c r="N41" i="11"/>
  <c r="N42" i="11"/>
  <c r="N43" i="11"/>
  <c r="N44" i="11"/>
  <c r="N45" i="11"/>
  <c r="N46" i="11"/>
  <c r="N47" i="11"/>
  <c r="N48" i="11"/>
  <c r="N49" i="11"/>
  <c r="N50" i="11"/>
  <c r="N51" i="11"/>
  <c r="N52" i="11"/>
  <c r="N53" i="11"/>
  <c r="N54" i="11"/>
  <c r="N55" i="11"/>
  <c r="N56" i="11"/>
  <c r="N57" i="11"/>
  <c r="N58" i="11"/>
  <c r="N59" i="11"/>
  <c r="N60" i="11"/>
  <c r="N61" i="11"/>
  <c r="N62" i="11"/>
  <c r="N63" i="11"/>
  <c r="N64" i="11"/>
  <c r="N65" i="11"/>
  <c r="N66" i="11"/>
  <c r="N67" i="11"/>
  <c r="N68" i="11"/>
  <c r="N2" i="11"/>
  <c r="D7" i="6" l="1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E5" i="6"/>
  <c r="F5" i="6"/>
  <c r="D5" i="6" l="1"/>
</calcChain>
</file>

<file path=xl/sharedStrings.xml><?xml version="1.0" encoding="utf-8"?>
<sst xmlns="http://schemas.openxmlformats.org/spreadsheetml/2006/main" count="629" uniqueCount="349">
  <si>
    <t>Ubigeo</t>
  </si>
  <si>
    <t>Año</t>
  </si>
  <si>
    <t>Código Stata</t>
  </si>
  <si>
    <t>Ingreso laboral</t>
  </si>
  <si>
    <t>Ingreso de capital</t>
  </si>
  <si>
    <t>Ingreso mixto</t>
  </si>
  <si>
    <t>Tipo de ingreso</t>
  </si>
  <si>
    <t>Remesas</t>
  </si>
  <si>
    <t>Total</t>
  </si>
  <si>
    <t>Donaciones y/o transferencias, otros ingresos extraordinarios</t>
  </si>
  <si>
    <t>Suma a mano</t>
  </si>
  <si>
    <t>Ingresos totales (soles)</t>
  </si>
  <si>
    <t>d524a1</t>
  </si>
  <si>
    <t>d529t</t>
  </si>
  <si>
    <t>d530a</t>
  </si>
  <si>
    <t>d536</t>
  </si>
  <si>
    <t>d538a1</t>
  </si>
  <si>
    <t>d540t</t>
  </si>
  <si>
    <t>d541a</t>
  </si>
  <si>
    <t>d543</t>
  </si>
  <si>
    <t>d544t</t>
  </si>
  <si>
    <t>d556t1</t>
  </si>
  <si>
    <t>d556t2</t>
  </si>
  <si>
    <t>d557t</t>
  </si>
  <si>
    <t>d558t</t>
  </si>
  <si>
    <t>d559d1</t>
  </si>
  <si>
    <t>d559d2</t>
  </si>
  <si>
    <t>d559d3</t>
  </si>
  <si>
    <t>d559d41</t>
  </si>
  <si>
    <t>d559d42</t>
  </si>
  <si>
    <t>d559d43</t>
  </si>
  <si>
    <t>d559d44</t>
  </si>
  <si>
    <t>d559d45</t>
  </si>
  <si>
    <t>d559d46</t>
  </si>
  <si>
    <t>d559d47</t>
  </si>
  <si>
    <t>d559d48</t>
  </si>
  <si>
    <t>d559d49</t>
  </si>
  <si>
    <t>d559d410</t>
  </si>
  <si>
    <t>d559d411</t>
  </si>
  <si>
    <t>d559d412</t>
  </si>
  <si>
    <t>d560d1</t>
  </si>
  <si>
    <t>d560d2</t>
  </si>
  <si>
    <t>d560d3</t>
  </si>
  <si>
    <t>d560d4</t>
  </si>
  <si>
    <t>d560d5</t>
  </si>
  <si>
    <t>d560d6</t>
  </si>
  <si>
    <t>d560d7</t>
  </si>
  <si>
    <t>d560d8</t>
  </si>
  <si>
    <t>d560d9</t>
  </si>
  <si>
    <t>(deflactado, anualizado) generalmente ¿cuánto pagó cada vez por : desayuno?</t>
  </si>
  <si>
    <t>(deflactado, anualizado) generalmente ¿cuánto pagó cada vez por : almuerzo?</t>
  </si>
  <si>
    <t>(deflactado, anualizado) generalmente ¿cuánto pagó cada vez por : cena?</t>
  </si>
  <si>
    <t>(deflactado, anualizado) generalmente ¿cuánto pagó cada vez por : 1.1 mototaxi?</t>
  </si>
  <si>
    <t>(deflactado, anualizado) generalmente ¿cuánto pagó cada vez por : 1.2 microbus?</t>
  </si>
  <si>
    <t>(deflactado, anualizado) generalmente ¿cuánto pagó cada vez por : 1.3 omnibus?</t>
  </si>
  <si>
    <t>d560d10</t>
  </si>
  <si>
    <t>Transferencias corrientes del país (Deflactado, Anualizado)</t>
  </si>
  <si>
    <t>Transferencias corrientes del extranjero (Deflactado, Anualizado)</t>
  </si>
  <si>
    <t>Generalmente ¿Cuánto pagó cada vez por : 1.4 Camioneta Rural? (Deflactado,
Anualizado)</t>
  </si>
  <si>
    <t>Generalmente ¿Cuánto pagó cada vez por : 1.5 Colectivo? (Deflactado, Anualizado)</t>
  </si>
  <si>
    <t>Generalmente ¿Cuánto pagó cada vez por : 1.6 Taxi? (Deflactado, Anualizado)</t>
  </si>
  <si>
    <t>Generalmente ¿Cuánto pagó cada vez por : 1.7 Otro? (Deflactado, Anualizado)</t>
  </si>
  <si>
    <t>Generalmente ¿Cuánto pagó cada vez por : 2. TELÉFONO PÚBLICO O FIJO? (Deflactado, Anualizado)</t>
  </si>
  <si>
    <t>Generalmente ¿Cuánto pagó cada vez por : 3. TELÉFONO PÚBLICO usando monedas? (Deflactado, Anualizado)</t>
  </si>
  <si>
    <t>Generalmente ¿Cuánto pagó cada vez por : 4. RADIOCOMUNICACIÓN?
(Deflactado, Anualizado)</t>
  </si>
  <si>
    <t>Valor de los productos para su consumo (Deflactado, Anualizado)</t>
  </si>
  <si>
    <t>Ganancia (ocupación principal independiente) (Deflactado, Anualizado)</t>
  </si>
  <si>
    <t>Ingreso total (Deflactado, Anualizado)</t>
  </si>
  <si>
    <t>Pago en especie dependiente (Deflactado, Anualizado)</t>
  </si>
  <si>
    <t>Ingreso total (Deflactado, Anualizado) ocupación secundaria dependiente</t>
  </si>
  <si>
    <t>deflactado, anualizado - en su ocupación secundaria indpendiente ¿cuál fue su ganancia el mes?</t>
  </si>
  <si>
    <t>deflactado, anualizado- Pago en especie (dependiente secundario) (Deflactado, Anualizado)</t>
  </si>
  <si>
    <t>(deflactado, anualizado) ocupación secundaria independiente en los últimos 12 meses ¿ recibió en total ( monto total? Valor de los productos utilizados para su consumo</t>
  </si>
  <si>
    <t>Ingreso extraordinario (Deflactado)</t>
  </si>
  <si>
    <t>(deflactado, anualizado) los últimos 12 meses el monto total por rentas de la propiedad</t>
  </si>
  <si>
    <t>(deflactado, anualizado) los últimos 12 meses, el monto total por otros ingresos extraordinarios</t>
  </si>
  <si>
    <t>(deflactado, anualizado) generalmente ¿cuánto pagó cada vez por : otro? 4.1</t>
  </si>
  <si>
    <t>(deflactado, anualizado) generalmente ¿cuánto pagó cada vez por : otro? 4.2</t>
  </si>
  <si>
    <t>(deflactado, anualizado) generalmente ¿cuánto pagó cada vez por : otro? 4.3</t>
  </si>
  <si>
    <t>(deflactado, anualizado) generalmente ¿cuánto pagó cada vez por : otro? 4.4</t>
  </si>
  <si>
    <t>(deflactado, anualizado) generalmente ¿cuánto pagó cada vez por : otro? 4.5</t>
  </si>
  <si>
    <t>(deflactado, anualizado) generalmente ¿cuánto pagó cada vez por : otro? 4.6</t>
  </si>
  <si>
    <t>(deflactado, anualizado) generalmente ¿cuánto pagó cada vez por : otro? 4.7</t>
  </si>
  <si>
    <t>(deflactado, anualizado) generalmente ¿cuánto pagó cada vez por : otro? 4.8</t>
  </si>
  <si>
    <t>(deflactado, anualizado) generalmente ¿cuánto pagó cada vez por : otro? 4.9</t>
  </si>
  <si>
    <t>(deflactado, anualizado) generalmente ¿cuánto pagó cada vez por : otro? 4.10</t>
  </si>
  <si>
    <t>(deflactado, anualizado) generalmente ¿cuánto pagó cada vez por : otro? 4.11</t>
  </si>
  <si>
    <t>(deflactado, anualizado) generalmente ¿cuánto pagó cada vez por : otro? 4.12</t>
  </si>
  <si>
    <t>Participación salarial (%)</t>
  </si>
  <si>
    <t>Participación excedente bruto de explotación (%)</t>
  </si>
  <si>
    <t>.</t>
  </si>
  <si>
    <t>Participación del ingreso independiente (%)</t>
  </si>
  <si>
    <t>Participación del ingreso independiente agrícola (%)</t>
  </si>
  <si>
    <t>Participación del ingreso independiente no agrícola (%)</t>
  </si>
  <si>
    <t>Fuente: Castillo(2015), INEI (2018)</t>
  </si>
  <si>
    <t>Participación del T-S (%)</t>
  </si>
  <si>
    <t>Participación del consumo de capital fijo (%)</t>
  </si>
  <si>
    <t>Participación salarial (%) H-P</t>
  </si>
  <si>
    <t>Participación excedente de explotación (%)</t>
  </si>
  <si>
    <t>Participación excedente bruto de explotación (%) H-P</t>
  </si>
  <si>
    <t>Participación del ingreso independiente (%) H-P</t>
  </si>
  <si>
    <t>Asalariados</t>
  </si>
  <si>
    <t>Gini sectorial (fórmula 1)</t>
  </si>
  <si>
    <t>Coeficientes de Gini</t>
  </si>
  <si>
    <t>Participación del ingreso independiente agrícola (%) H-P</t>
  </si>
  <si>
    <t>Participación del ingreso independiente no agrícola (%) H-P</t>
  </si>
  <si>
    <t>Ingreso</t>
  </si>
  <si>
    <t>Gasto</t>
  </si>
  <si>
    <t>Mendoza et al. (2011) corregido por PBI</t>
  </si>
  <si>
    <t>Gini ingreso Mendoza et al. (2011) corredigo por PBI</t>
  </si>
  <si>
    <t>Mendoza et al. (2011) corregido por PNB</t>
  </si>
  <si>
    <t>Gini ingreso Mendoza et al. (2011) corredigo por PNB</t>
  </si>
  <si>
    <t>Cruz-Saco et al. (2018)</t>
  </si>
  <si>
    <t>Yamada, Castro y Oviedo (2016), definición de ingreso amplia</t>
  </si>
  <si>
    <t>Yamada y Castro (2006)</t>
  </si>
  <si>
    <t>Yamada, Castro y Oviedo (2016) correción por cuentas nacionales</t>
  </si>
  <si>
    <t>INEI</t>
  </si>
  <si>
    <t>Gini Gasto Mendoza et al. (2011)</t>
  </si>
  <si>
    <t>Gini Gasto  Cruz-Saco et al. (2018)</t>
  </si>
  <si>
    <t>Gini INEI gasto</t>
  </si>
  <si>
    <t>Fuente</t>
  </si>
  <si>
    <t>Gini INEI (ingreso)</t>
  </si>
  <si>
    <t>Gini INEI (gasto)</t>
  </si>
  <si>
    <t>INEI (1996)</t>
  </si>
  <si>
    <t>Herrera (2002)</t>
  </si>
  <si>
    <t>INEI (2011)</t>
  </si>
  <si>
    <t>INEI (2009)</t>
  </si>
  <si>
    <t>INEI (2017b)</t>
  </si>
  <si>
    <t>2011a</t>
  </si>
  <si>
    <t>Simulación escenario 2</t>
  </si>
  <si>
    <t>Chile</t>
  </si>
  <si>
    <t>Colombia</t>
  </si>
  <si>
    <t>México</t>
  </si>
  <si>
    <t>Perú</t>
  </si>
  <si>
    <t>Promedio</t>
  </si>
  <si>
    <t>Alemania</t>
  </si>
  <si>
    <t>Argentina</t>
  </si>
  <si>
    <t>Brasil</t>
  </si>
  <si>
    <t>España</t>
  </si>
  <si>
    <t>Francia</t>
  </si>
  <si>
    <t>Reino Unido</t>
  </si>
  <si>
    <t>EE.UU.</t>
  </si>
  <si>
    <t>Perú Allianz</t>
  </si>
  <si>
    <t>Gini personas</t>
  </si>
  <si>
    <t>Gini entidades con fines de lucro</t>
  </si>
  <si>
    <t>Table 1.12. National Income by Type of Income</t>
  </si>
  <si>
    <t>[Billions of dollars]</t>
  </si>
  <si>
    <t>Bureau of Economic Analysis</t>
  </si>
  <si>
    <t>Last Revised on: March 28, 2018 - Next Release Date April 27, 2018</t>
  </si>
  <si>
    <t>Line</t>
  </si>
  <si>
    <t/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</si>
  <si>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</si>
  <si>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</si>
  <si>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</si>
  <si>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</si>
  <si>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</si>
  <si>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</si>
  <si>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</si>
  <si>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</si>
  <si>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</si>
  <si>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</si>
  <si>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</si>
  <si>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</si>
  <si>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</si>
  <si>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</si>
  <si>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</si>
  <si>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</si>
  <si>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</si>
  <si>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</si>
  <si>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</si>
  <si>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</si>
  <si>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</si>
  <si>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</si>
  <si>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</si>
  <si>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</si>
  <si>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</si>
  <si>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</si>
  <si>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</si>
  <si>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</si>
  <si>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</si>
  <si>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</si>
  <si>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</si>
  <si>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</si>
  <si>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</si>
  <si>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</si>
  <si>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</si>
  <si>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</si>
  <si>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</si>
  <si>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</si>
  <si>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</si>
  <si>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</si>
  <si>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</si>
  <si>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</si>
  <si>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</si>
  <si>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</si>
  <si>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</si>
  <si>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</si>
  <si>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</si>
  <si>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</si>
  <si>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</si>
  <si>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</si>
  <si>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</si>
  <si>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</si>
  <si>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</si>
  <si>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</si>
  <si>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</si>
  <si>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</si>
  <si>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</si>
  <si>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</si>
  <si>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</si>
  <si>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</si>
  <si>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</si>
  <si>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</si>
  <si>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</si>
  <si>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</si>
  <si>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</si>
  <si>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</si>
  <si>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</si>
  <si>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</si>
  <si>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1</t>
  </si>
  <si>
    <t xml:space="preserve">        National income</t>
  </si>
  <si>
    <t>2</t>
  </si>
  <si>
    <t>Compensation of employees</t>
  </si>
  <si>
    <t>3</t>
  </si>
  <si>
    <t xml:space="preserve">    Wages and salaries</t>
  </si>
  <si>
    <t>4</t>
  </si>
  <si>
    <t xml:space="preserve">        Government</t>
  </si>
  <si>
    <t>5</t>
  </si>
  <si>
    <t xml:space="preserve">        Other</t>
  </si>
  <si>
    <t>6</t>
  </si>
  <si>
    <t xml:space="preserve">    Supplements to wages and salaries</t>
  </si>
  <si>
    <t>7</t>
  </si>
  <si>
    <t xml:space="preserve">        Employer contributions for employee pension and insurance funds1</t>
  </si>
  <si>
    <t>8</t>
  </si>
  <si>
    <t xml:space="preserve">        Employer contributions for government social insurance</t>
  </si>
  <si>
    <t>9</t>
  </si>
  <si>
    <t>Proprietors' income with IVA and CCAdj</t>
  </si>
  <si>
    <t>10</t>
  </si>
  <si>
    <t xml:space="preserve">    Farm</t>
  </si>
  <si>
    <t>11</t>
  </si>
  <si>
    <t xml:space="preserve">    Nonfarm</t>
  </si>
  <si>
    <t>12</t>
  </si>
  <si>
    <t>Rental income of persons with CCAdj</t>
  </si>
  <si>
    <t>13</t>
  </si>
  <si>
    <t>Corporate profits with IVA and CCAdj</t>
  </si>
  <si>
    <t>14</t>
  </si>
  <si>
    <t xml:space="preserve">    Taxes on corporate income</t>
  </si>
  <si>
    <t>15</t>
  </si>
  <si>
    <t xml:space="preserve">    Profits after tax with IVA and CCAdj</t>
  </si>
  <si>
    <t>16</t>
  </si>
  <si>
    <t xml:space="preserve">        Net dividends</t>
  </si>
  <si>
    <t>17</t>
  </si>
  <si>
    <t xml:space="preserve">        Undistributed profits with IVA and CCAdj</t>
  </si>
  <si>
    <t>18</t>
  </si>
  <si>
    <t>Net interest and miscellaneous payments</t>
  </si>
  <si>
    <t>19</t>
  </si>
  <si>
    <t>Taxes on production and imports</t>
  </si>
  <si>
    <t>20</t>
  </si>
  <si>
    <t>Less: Subsidies2</t>
  </si>
  <si>
    <t>21</t>
  </si>
  <si>
    <t>Business current transfer payments (net)</t>
  </si>
  <si>
    <t>22</t>
  </si>
  <si>
    <t xml:space="preserve">    To persons (net)</t>
  </si>
  <si>
    <t>23</t>
  </si>
  <si>
    <t xml:space="preserve">    To government (net)</t>
  </si>
  <si>
    <t>24</t>
  </si>
  <si>
    <t xml:space="preserve">    To the rest of the world (net)</t>
  </si>
  <si>
    <t>---</t>
  </si>
  <si>
    <t>25</t>
  </si>
  <si>
    <t>Current surplus of government enterprises2</t>
  </si>
  <si>
    <t>Addenda for corporate cash flow:</t>
  </si>
  <si>
    <t>26</t>
  </si>
  <si>
    <t xml:space="preserve">    Net cash flow with IVA</t>
  </si>
  <si>
    <t>27</t>
  </si>
  <si>
    <t>28</t>
  </si>
  <si>
    <t xml:space="preserve">        Consumption of fixed capital</t>
  </si>
  <si>
    <t>29</t>
  </si>
  <si>
    <t xml:space="preserve">        Less: Capital transfers paid (net)</t>
  </si>
  <si>
    <t>Addenda:</t>
  </si>
  <si>
    <t>30</t>
  </si>
  <si>
    <t xml:space="preserve">    Proprietors' income with IVA and CCAdj</t>
  </si>
  <si>
    <t>31</t>
  </si>
  <si>
    <t xml:space="preserve">        Farm</t>
  </si>
  <si>
    <t>32</t>
  </si>
  <si>
    <t xml:space="preserve">            Proprietors' income with IVA</t>
  </si>
  <si>
    <t>33</t>
  </si>
  <si>
    <t xml:space="preserve">            Capital consumption adjustment</t>
  </si>
  <si>
    <t>34</t>
  </si>
  <si>
    <t xml:space="preserve">        Nonfarm</t>
  </si>
  <si>
    <t>35</t>
  </si>
  <si>
    <t xml:space="preserve">            Proprietors' income (without IVA and CCAdj)</t>
  </si>
  <si>
    <t>36</t>
  </si>
  <si>
    <t xml:space="preserve">            Inventory valuation adjustment</t>
  </si>
  <si>
    <t>37</t>
  </si>
  <si>
    <t>38</t>
  </si>
  <si>
    <t xml:space="preserve">    Rental income of persons with CCAdj</t>
  </si>
  <si>
    <t>39</t>
  </si>
  <si>
    <t xml:space="preserve">        Rental income of persons (without CCAdj)</t>
  </si>
  <si>
    <t>40</t>
  </si>
  <si>
    <t xml:space="preserve">        Capital consumption adjustment</t>
  </si>
  <si>
    <t>41</t>
  </si>
  <si>
    <t xml:space="preserve">    Corporate profits with IVA and CCAdj</t>
  </si>
  <si>
    <t>42</t>
  </si>
  <si>
    <t xml:space="preserve">        Corporate profits with IVA</t>
  </si>
  <si>
    <t>43</t>
  </si>
  <si>
    <t xml:space="preserve">            Profits before tax (without IVA and CCAdj)</t>
  </si>
  <si>
    <t>44</t>
  </si>
  <si>
    <t xml:space="preserve">                Taxes on corporate income</t>
  </si>
  <si>
    <t>45</t>
  </si>
  <si>
    <t xml:space="preserve">                Profits after tax (without IVA and CCAdj)</t>
  </si>
  <si>
    <t>46</t>
  </si>
  <si>
    <t xml:space="preserve">                    Net dividends</t>
  </si>
  <si>
    <t>47</t>
  </si>
  <si>
    <t xml:space="preserve">                    Undistributed profits (without IVA and CCAdj)</t>
  </si>
  <si>
    <t>48</t>
  </si>
  <si>
    <t>49</t>
  </si>
  <si>
    <t>Legend / Footnotes:</t>
  </si>
  <si>
    <t>IVA Inventory valuation adjustment</t>
  </si>
  <si>
    <t>CCAdj Capital consumption adjustment</t>
  </si>
  <si>
    <t>1. Includes actual employer contributions and actuarially imputed employer contributions to reflect benefits accrued by defined benefit pension plan participants through service to employers in the current period.</t>
  </si>
  <si>
    <t>2. Prior to 1959, subsidies (line 20) and the current surplus of government enterprises (line 25) are not shown separately; subsidies are presented net of the current surplus of government enterprises.</t>
  </si>
  <si>
    <t>GDP in billions of current dollars</t>
  </si>
  <si>
    <t>USA</t>
  </si>
  <si>
    <t>Compensation of employees/GDP %</t>
  </si>
  <si>
    <t>Wages and salaries/GDP %</t>
  </si>
  <si>
    <t>Perú - Participación salarial</t>
  </si>
  <si>
    <t>A.L</t>
  </si>
  <si>
    <t>HP</t>
  </si>
  <si>
    <t>Perú - Participación salarial HP</t>
  </si>
  <si>
    <t>GINI del ingreso</t>
  </si>
  <si>
    <t>GINI del gasto</t>
  </si>
  <si>
    <t>GINI obtenido del Ingreso monetario total - ENAHO</t>
  </si>
  <si>
    <t>Escenario 1*</t>
  </si>
  <si>
    <t>Escenario 2**</t>
  </si>
  <si>
    <t>Escenario 3***</t>
  </si>
  <si>
    <t>País</t>
  </si>
  <si>
    <t>GINI 2015</t>
  </si>
  <si>
    <t>GINI 2016</t>
  </si>
  <si>
    <t>Promedio por país</t>
  </si>
  <si>
    <t>Promedio anual</t>
  </si>
  <si>
    <t>0.71 </t>
  </si>
  <si>
    <t>Cuadro 1: Resultados oficiales del coeficiente GINI a partir de enaho (2004-2016)</t>
  </si>
  <si>
    <t>Cuadro 2: Coeficiente GINI con simulación de montecarlo (2004-2016)</t>
  </si>
  <si>
    <t>Cuadro 3: Coeficientes GINI de los activos financieros en países seleccionados 2015 y 2016</t>
  </si>
  <si>
    <t>Cuadro 4: Evolución del coeficiente GINI de la riqueza en países seleccionados 2009-2016</t>
  </si>
  <si>
    <t>Fuente: Elaboración propia con base en Credit Suisse (2010-2017).</t>
  </si>
  <si>
    <t>*se asigna 10% del sobrante al decil 1 y el 90% restante al decil 10, **se asigna 5% del sobrante al decil 1 y el 95% restante al decil 10 y ***se asigna 100% del sobrante al decil 10.</t>
  </si>
  <si>
    <t>Fuente: Elaboración propia con base en INEI (2017).</t>
  </si>
  <si>
    <t>Fuente: Elaboración propia con base en Allianz (2016 y 2017).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</si>
</sst>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 * #,##0.00_ ;_ * \-#,##0.00_ ;_ * &quot;-&quot;??_ ;_ @_ "/>
    <numFmt numFmtId="164" formatCode="_ * #,##0_ ;_ * \-#,##0_ ;_ * &quot;-&quot;??_ ;_ @_ "/>
    <numFmt numFmtId="165" formatCode="_-* #,##0.00\ _€_-;\-* #,##0.00\ _€_-;_-* &quot;-&quot;??\ _€_-;_-@_-"/>
    <numFmt numFmtId="166" formatCode="_ * #,##0.0000000000_ ;_ * \-#,##0.0000000000_ ;_ * &quot;-&quot;??_ ;_ @_ "/>
    <numFmt numFmtId="167" formatCode="_ * #,##0.0000000_ ;_ * \-#,##0.0000000_ ;_ * &quot;-&quot;??_ ;_ @_ "/>
    <numFmt numFmtId="168" formatCode="_ * #,##0.000000000_ ;_ * \-#,##0.000000000_ ;_ * &quot;-&quot;??_ ;_ @_ "/>
    <numFmt numFmtId="169" formatCode="_ * #,##0.0000000000000_ ;_ * \-#,##0.0000000000000_ ;_ * &quot;-&quot;??_ ;_ @_ "/>
    <numFmt numFmtId="170" formatCode="_ * #,##0.00000000000000_ ;_ * \-#,##0.00000000000000_ ;_ * &quot;-&quot;??_ ;_ @_ "/>
    <numFmt numFmtId="171" formatCode="_ * #,##0.000000000000000_ ;_ * \-#,##0.000000000000000_ ;_ * &quot;-&quot;??_ ;_ @_ "/>
    <numFmt numFmtId="172" formatCode="0.000"/>
    <numFmt numFmtId="173" formatCode="0.0"/>
    <numFmt numFmtId="174" formatCode="_(* #,##0.00_);_(* \(#,##0.0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Bookman Old Style"/>
      <family val="1"/>
    </font>
    <font>
      <sz val="11"/>
      <color theme="1"/>
      <name val="Times New Roman"/>
      <family val="1"/>
    </font>
    <font>
      <sz val="10"/>
      <color rgb="FF000000"/>
      <name val="Arial"/>
      <family val="2"/>
    </font>
    <font>
      <sz val="11"/>
      <color rgb="FF000000"/>
      <name val="Times New Roman"/>
      <family val="1"/>
    </font>
    <font>
      <i/>
      <sz val="10"/>
      <color rgb="FF000000"/>
      <name val="Arial"/>
      <family val="2"/>
    </font>
    <font>
      <b/>
      <sz val="14"/>
      <name val="Arial"/>
      <family val="2"/>
    </font>
    <font>
      <sz val="13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i/>
      <sz val="15"/>
      <name val="Arial"/>
      <family val="2"/>
    </font>
    <font>
      <i/>
      <sz val="10"/>
      <name val="Arial"/>
      <family val="2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i/>
      <sz val="10"/>
      <color rgb="FF000000"/>
      <name val="Times New Roman"/>
      <family val="1"/>
    </font>
    <font>
      <sz val="10"/>
      <color rgb="FF000000"/>
      <name val="Times New Roman"/>
      <family val="1"/>
    </font>
    <font>
      <i/>
      <sz val="10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indexed="56"/>
        <bgColor indexed="23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87">
    <xf numFmtId="0" fontId="0" fillId="0" borderId="0" xfId="0"/>
    <xf numFmtId="0" fontId="0" fillId="0" borderId="1" xfId="0" applyBorder="1"/>
    <xf numFmtId="164" fontId="0" fillId="0" borderId="1" xfId="1" applyNumberFormat="1" applyFont="1" applyBorder="1"/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164" fontId="0" fillId="3" borderId="1" xfId="1" applyNumberFormat="1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164" fontId="0" fillId="4" borderId="1" xfId="0" applyNumberFormat="1" applyFill="1" applyBorder="1" applyAlignment="1">
      <alignment horizontal="left" vertical="center" wrapText="1"/>
    </xf>
    <xf numFmtId="164" fontId="0" fillId="5" borderId="1" xfId="1" applyNumberFormat="1" applyFont="1" applyFill="1" applyBorder="1" applyAlignment="1">
      <alignment horizontal="left" vertical="center" wrapText="1"/>
    </xf>
    <xf numFmtId="164" fontId="0" fillId="6" borderId="1" xfId="1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wrapText="1"/>
    </xf>
    <xf numFmtId="0" fontId="4" fillId="0" borderId="1" xfId="0" applyFont="1" applyBorder="1"/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166" fontId="4" fillId="0" borderId="1" xfId="1" applyNumberFormat="1" applyFont="1" applyBorder="1" applyAlignment="1">
      <alignment horizontal="center" vertical="center"/>
    </xf>
    <xf numFmtId="167" fontId="4" fillId="0" borderId="1" xfId="1" applyNumberFormat="1" applyFont="1" applyBorder="1" applyAlignment="1">
      <alignment horizontal="center" vertical="center"/>
    </xf>
    <xf numFmtId="166" fontId="4" fillId="0" borderId="1" xfId="1" applyNumberFormat="1" applyFont="1" applyBorder="1"/>
    <xf numFmtId="168" fontId="4" fillId="0" borderId="1" xfId="1" applyNumberFormat="1" applyFont="1" applyBorder="1" applyAlignment="1">
      <alignment horizontal="center" vertical="center"/>
    </xf>
    <xf numFmtId="168" fontId="4" fillId="0" borderId="1" xfId="1" applyNumberFormat="1" applyFont="1" applyBorder="1"/>
    <xf numFmtId="167" fontId="4" fillId="0" borderId="1" xfId="1" applyNumberFormat="1" applyFont="1" applyBorder="1"/>
    <xf numFmtId="169" fontId="4" fillId="0" borderId="1" xfId="1" applyNumberFormat="1" applyFont="1" applyBorder="1"/>
    <xf numFmtId="170" fontId="4" fillId="0" borderId="1" xfId="1" applyNumberFormat="1" applyFont="1" applyBorder="1"/>
    <xf numFmtId="171" fontId="4" fillId="0" borderId="1" xfId="1" applyNumberFormat="1" applyFont="1" applyBorder="1"/>
    <xf numFmtId="169" fontId="4" fillId="0" borderId="1" xfId="1" applyNumberFormat="1" applyFont="1" applyBorder="1" applyAlignment="1">
      <alignment horizontal="center" vertical="center"/>
    </xf>
    <xf numFmtId="170" fontId="4" fillId="0" borderId="1" xfId="1" applyNumberFormat="1" applyFont="1" applyBorder="1" applyAlignment="1">
      <alignment horizontal="center" vertical="center"/>
    </xf>
    <xf numFmtId="167" fontId="4" fillId="0" borderId="1" xfId="0" applyNumberFormat="1" applyFont="1" applyBorder="1"/>
    <xf numFmtId="0" fontId="0" fillId="0" borderId="1" xfId="0" applyBorder="1" applyAlignment="1">
      <alignment horizontal="center" vertical="center" wrapText="1"/>
    </xf>
    <xf numFmtId="172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0" xfId="0" applyFont="1"/>
    <xf numFmtId="173" fontId="0" fillId="0" borderId="0" xfId="0" applyNumberFormat="1"/>
    <xf numFmtId="0" fontId="6" fillId="7" borderId="3" xfId="0" applyFont="1" applyFill="1" applyBorder="1" applyAlignment="1">
      <alignment horizontal="right" wrapText="1" readingOrder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172" fontId="0" fillId="0" borderId="1" xfId="0" applyNumberFormat="1" applyBorder="1" applyAlignment="1">
      <alignment horizontal="center" vertical="center"/>
    </xf>
    <xf numFmtId="172" fontId="0" fillId="0" borderId="2" xfId="0" applyNumberFormat="1" applyBorder="1" applyAlignment="1">
      <alignment horizontal="center" vertical="center"/>
    </xf>
    <xf numFmtId="172" fontId="0" fillId="0" borderId="0" xfId="0" applyNumberFormat="1"/>
    <xf numFmtId="172" fontId="0" fillId="0" borderId="1" xfId="0" applyNumberFormat="1" applyBorder="1"/>
    <xf numFmtId="0" fontId="7" fillId="0" borderId="1" xfId="0" applyFont="1" applyBorder="1" applyAlignment="1">
      <alignment horizontal="center" vertical="center" wrapText="1"/>
    </xf>
    <xf numFmtId="172" fontId="5" fillId="0" borderId="1" xfId="0" applyNumberFormat="1" applyFont="1" applyBorder="1" applyAlignment="1">
      <alignment horizontal="center" vertical="center" wrapText="1"/>
    </xf>
    <xf numFmtId="0" fontId="2" fillId="0" borderId="0" xfId="2"/>
    <xf numFmtId="0" fontId="10" fillId="8" borderId="4" xfId="2" applyFont="1" applyFill="1" applyBorder="1" applyAlignment="1">
      <alignment horizontal="center"/>
    </xf>
    <xf numFmtId="0" fontId="2" fillId="0" borderId="0" xfId="2" applyAlignment="1">
      <alignment horizontal="center"/>
    </xf>
    <xf numFmtId="0" fontId="11" fillId="0" borderId="0" xfId="2" applyFont="1"/>
    <xf numFmtId="0" fontId="2" fillId="0" borderId="0" xfId="2" applyFont="1"/>
    <xf numFmtId="173" fontId="2" fillId="0" borderId="0" xfId="2" applyNumberFormat="1"/>
    <xf numFmtId="0" fontId="2" fillId="0" borderId="0" xfId="2" applyFont="1" applyAlignment="1">
      <alignment horizontal="center"/>
    </xf>
    <xf numFmtId="0" fontId="2" fillId="0" borderId="1" xfId="2" applyFont="1" applyBorder="1" applyAlignment="1">
      <alignment vertical="center" wrapText="1"/>
    </xf>
    <xf numFmtId="0" fontId="2" fillId="0" borderId="1" xfId="2" applyBorder="1" applyAlignment="1">
      <alignment vertical="center" wrapText="1"/>
    </xf>
    <xf numFmtId="0" fontId="2" fillId="0" borderId="1" xfId="2" applyFont="1" applyBorder="1" applyAlignment="1">
      <alignment horizontal="center" vertical="center" wrapText="1"/>
    </xf>
    <xf numFmtId="0" fontId="14" fillId="0" borderId="0" xfId="0" applyFont="1"/>
    <xf numFmtId="0" fontId="15" fillId="9" borderId="5" xfId="0" applyFont="1" applyFill="1" applyBorder="1" applyAlignment="1">
      <alignment horizontal="center" vertical="center" wrapText="1"/>
    </xf>
    <xf numFmtId="0" fontId="16" fillId="9" borderId="6" xfId="0" applyFont="1" applyFill="1" applyBorder="1" applyAlignment="1">
      <alignment horizontal="center" vertical="center" wrapText="1"/>
    </xf>
    <xf numFmtId="0" fontId="16" fillId="9" borderId="7" xfId="0" applyFont="1" applyFill="1" applyBorder="1" applyAlignment="1">
      <alignment horizontal="center" vertical="center" wrapText="1"/>
    </xf>
    <xf numFmtId="0" fontId="16" fillId="9" borderId="8" xfId="0" applyFont="1" applyFill="1" applyBorder="1" applyAlignment="1">
      <alignment vertical="center" wrapText="1"/>
    </xf>
    <xf numFmtId="0" fontId="17" fillId="9" borderId="9" xfId="0" applyFont="1" applyFill="1" applyBorder="1" applyAlignment="1">
      <alignment horizontal="center" vertical="center" wrapText="1"/>
    </xf>
    <xf numFmtId="0" fontId="17" fillId="9" borderId="10" xfId="0" applyFont="1" applyFill="1" applyBorder="1" applyAlignment="1">
      <alignment horizontal="center" vertical="center" wrapText="1"/>
    </xf>
    <xf numFmtId="0" fontId="16" fillId="9" borderId="8" xfId="0" applyFont="1" applyFill="1" applyBorder="1" applyAlignment="1">
      <alignment horizontal="justify" vertical="center" wrapText="1"/>
    </xf>
    <xf numFmtId="0" fontId="14" fillId="9" borderId="5" xfId="0" applyFont="1" applyFill="1" applyBorder="1" applyAlignment="1">
      <alignment vertical="center" wrapText="1"/>
    </xf>
    <xf numFmtId="0" fontId="16" fillId="9" borderId="8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vertical="center" wrapText="1"/>
    </xf>
    <xf numFmtId="0" fontId="17" fillId="0" borderId="14" xfId="0" applyFont="1" applyBorder="1" applyAlignment="1">
      <alignment horizontal="center" vertical="center" wrapText="1"/>
    </xf>
    <xf numFmtId="172" fontId="17" fillId="0" borderId="14" xfId="0" applyNumberFormat="1" applyFont="1" applyBorder="1" applyAlignment="1">
      <alignment horizontal="center" vertical="center" wrapText="1"/>
    </xf>
    <xf numFmtId="0" fontId="4" fillId="0" borderId="0" xfId="0" applyFont="1"/>
    <xf numFmtId="0" fontId="14" fillId="0" borderId="0" xfId="0" applyFont="1" applyAlignment="1"/>
    <xf numFmtId="0" fontId="14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0" xfId="2" applyFont="1" applyAlignment="1">
      <alignment wrapText="1"/>
    </xf>
    <xf numFmtId="0" fontId="2" fillId="0" borderId="0" xfId="2"/>
    <xf numFmtId="0" fontId="8" fillId="0" borderId="0" xfId="2" applyFont="1"/>
    <xf numFmtId="0" fontId="9" fillId="0" borderId="0" xfId="2" applyFont="1"/>
    <xf numFmtId="0" fontId="12" fillId="0" borderId="0" xfId="2" applyFont="1" applyAlignment="1">
      <alignment wrapText="1"/>
    </xf>
    <xf numFmtId="0" fontId="2" fillId="0" borderId="0" xfId="2" applyFont="1" applyAlignment="1">
      <alignment horizontal="center"/>
    </xf>
    <xf numFmtId="0" fontId="2" fillId="0" borderId="0" xfId="2" applyAlignment="1">
      <alignment horizontal="center"/>
    </xf>
    <xf numFmtId="0" fontId="2" fillId="0" borderId="1" xfId="2" applyFont="1" applyBorder="1" applyAlignment="1">
      <alignment horizontal="center" vertical="center" wrapText="1"/>
    </xf>
    <xf numFmtId="0" fontId="2" fillId="0" borderId="1" xfId="2" applyBorder="1" applyAlignment="1">
      <alignment horizontal="center" vertical="center" wrapText="1"/>
    </xf>
  </cellXfs>
  <cellStyles count="11">
    <cellStyle name="Millares" xfId="1" builtinId="3"/>
    <cellStyle name="Millares 2" xfId="7"/>
    <cellStyle name="Millares 3" xfId="8"/>
    <cellStyle name="Millares 5 3" xfId="5"/>
    <cellStyle name="Millares 7" xfId="9"/>
    <cellStyle name="Millares 7 3" xfId="10"/>
    <cellStyle name="Normal" xfId="0" builtinId="0"/>
    <cellStyle name="Normal 2" xfId="3"/>
    <cellStyle name="Normal 25 2" xfId="4"/>
    <cellStyle name="Normal 3" xfId="2"/>
    <cellStyle name="Normal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5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9.xml"/><Relationship Id="rId26" Type="http://schemas.openxmlformats.org/officeDocument/2006/relationships/externalLink" Target="externalLinks/externalLink6.xml"/><Relationship Id="rId3" Type="http://schemas.openxmlformats.org/officeDocument/2006/relationships/chartsheet" Target="chartsheets/sheet1.xml"/><Relationship Id="rId21" Type="http://schemas.openxmlformats.org/officeDocument/2006/relationships/externalLink" Target="externalLinks/externalLink1.xml"/><Relationship Id="rId34" Type="http://schemas.openxmlformats.org/officeDocument/2006/relationships/calcChain" Target="calcChain.xml"/><Relationship Id="rId7" Type="http://schemas.openxmlformats.org/officeDocument/2006/relationships/worksheet" Target="worksheets/sheet3.xml"/><Relationship Id="rId12" Type="http://schemas.openxmlformats.org/officeDocument/2006/relationships/chartsheet" Target="chartsheets/sheet7.xml"/><Relationship Id="rId17" Type="http://schemas.openxmlformats.org/officeDocument/2006/relationships/worksheet" Target="worksheets/sheet8.xml"/><Relationship Id="rId25" Type="http://schemas.openxmlformats.org/officeDocument/2006/relationships/externalLink" Target="externalLinks/externalLink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hartsheet" Target="chartsheets/sheet9.xml"/><Relationship Id="rId20" Type="http://schemas.openxmlformats.org/officeDocument/2006/relationships/worksheet" Target="worksheets/sheet11.xml"/><Relationship Id="rId29" Type="http://schemas.openxmlformats.org/officeDocument/2006/relationships/externalLink" Target="externalLinks/externalLink9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4.xml"/><Relationship Id="rId11" Type="http://schemas.openxmlformats.org/officeDocument/2006/relationships/worksheet" Target="worksheets/sheet5.xml"/><Relationship Id="rId24" Type="http://schemas.openxmlformats.org/officeDocument/2006/relationships/externalLink" Target="externalLinks/externalLink4.xml"/><Relationship Id="rId32" Type="http://schemas.openxmlformats.org/officeDocument/2006/relationships/styles" Target="styles.xml"/><Relationship Id="rId5" Type="http://schemas.openxmlformats.org/officeDocument/2006/relationships/chartsheet" Target="chartsheets/sheet3.xml"/><Relationship Id="rId15" Type="http://schemas.openxmlformats.org/officeDocument/2006/relationships/worksheet" Target="worksheets/sheet7.xml"/><Relationship Id="rId23" Type="http://schemas.openxmlformats.org/officeDocument/2006/relationships/externalLink" Target="externalLinks/externalLink3.xml"/><Relationship Id="rId28" Type="http://schemas.openxmlformats.org/officeDocument/2006/relationships/externalLink" Target="externalLinks/externalLink8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0.xml"/><Relationship Id="rId31" Type="http://schemas.openxmlformats.org/officeDocument/2006/relationships/theme" Target="theme/theme1.xml"/><Relationship Id="rId4" Type="http://schemas.openxmlformats.org/officeDocument/2006/relationships/chartsheet" Target="chartsheets/sheet2.xml"/><Relationship Id="rId9" Type="http://schemas.openxmlformats.org/officeDocument/2006/relationships/worksheet" Target="worksheets/sheet4.xml"/><Relationship Id="rId14" Type="http://schemas.openxmlformats.org/officeDocument/2006/relationships/chartsheet" Target="chartsheets/sheet8.xml"/><Relationship Id="rId22" Type="http://schemas.openxmlformats.org/officeDocument/2006/relationships/externalLink" Target="externalLinks/externalLink2.xml"/><Relationship Id="rId27" Type="http://schemas.openxmlformats.org/officeDocument/2006/relationships/externalLink" Target="externalLinks/externalLink7.xml"/><Relationship Id="rId30" Type="http://schemas.openxmlformats.org/officeDocument/2006/relationships/externalLink" Target="externalLinks/externalLink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P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1203247600738804E-2"/>
          <c:y val="5.0429803219532617E-2"/>
          <c:w val="0.94209152770064675"/>
          <c:h val="0.79875000930668116"/>
        </c:manualLayout>
      </c:layout>
      <c:lineChart>
        <c:grouping val="standard"/>
        <c:varyColors val="0"/>
        <c:ser>
          <c:idx val="0"/>
          <c:order val="0"/>
          <c:tx>
            <c:v>Participación salarial en PIB</c:v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'Insumos gráf. 1-4'!$A$2:$A$68</c:f>
              <c:numCache>
                <c:formatCode>General</c:formatCode>
                <c:ptCount val="67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</c:numCache>
            </c:numRef>
          </c:cat>
          <c:val>
            <c:numRef>
              <c:f>'Insumos gráf. 1-4'!$B$2:$B$68</c:f>
              <c:numCache>
                <c:formatCode>_ * #,##0.000000000000000_ ;_ * \-#,##0.000000000000000_ ;_ * "-"??_ ;_ @_ </c:formatCode>
                <c:ptCount val="67"/>
                <c:pt idx="0">
                  <c:v>34.791929382093315</c:v>
                </c:pt>
                <c:pt idx="1">
                  <c:v>33.313262080385371</c:v>
                </c:pt>
                <c:pt idx="2">
                  <c:v>34.448539835554293</c:v>
                </c:pt>
                <c:pt idx="3">
                  <c:v>36.132504813583054</c:v>
                </c:pt>
                <c:pt idx="4">
                  <c:v>36.935049386411258</c:v>
                </c:pt>
                <c:pt idx="5">
                  <c:v>37.666328942924686</c:v>
                </c:pt>
                <c:pt idx="6">
                  <c:v>38.919017178174329</c:v>
                </c:pt>
                <c:pt idx="7">
                  <c:v>40.316774658027363</c:v>
                </c:pt>
                <c:pt idx="8">
                  <c:v>41.685276164954594</c:v>
                </c:pt>
                <c:pt idx="9">
                  <c:v>41.192743859945516</c:v>
                </c:pt>
                <c:pt idx="10">
                  <c:v>39.115078458591782</c:v>
                </c:pt>
                <c:pt idx="11">
                  <c:v>39.661892463019491</c:v>
                </c:pt>
                <c:pt idx="12">
                  <c:v>39.223996947230702</c:v>
                </c:pt>
                <c:pt idx="13">
                  <c:v>40.138352438554875</c:v>
                </c:pt>
                <c:pt idx="14">
                  <c:v>39.700403283523812</c:v>
                </c:pt>
                <c:pt idx="15">
                  <c:v>39.605089701443269</c:v>
                </c:pt>
                <c:pt idx="16">
                  <c:v>38.465274834033096</c:v>
                </c:pt>
                <c:pt idx="17">
                  <c:v>39.536909702752908</c:v>
                </c:pt>
                <c:pt idx="18">
                  <c:v>38.809399206120922</c:v>
                </c:pt>
                <c:pt idx="19">
                  <c:v>37.570087663925655</c:v>
                </c:pt>
                <c:pt idx="20">
                  <c:v>36.784205634944186</c:v>
                </c:pt>
                <c:pt idx="21">
                  <c:v>38.635159566176746</c:v>
                </c:pt>
                <c:pt idx="22">
                  <c:v>39.820421290232915</c:v>
                </c:pt>
                <c:pt idx="23">
                  <c:v>38.545798211224302</c:v>
                </c:pt>
                <c:pt idx="24">
                  <c:v>36.834338221199978</c:v>
                </c:pt>
                <c:pt idx="25">
                  <c:v>37.353461470395409</c:v>
                </c:pt>
                <c:pt idx="26">
                  <c:v>38.049664230087799</c:v>
                </c:pt>
                <c:pt idx="27">
                  <c:v>36.832365225857615</c:v>
                </c:pt>
                <c:pt idx="28">
                  <c:v>32.572751933660541</c:v>
                </c:pt>
                <c:pt idx="29">
                  <c:v>28.108882521489971</c:v>
                </c:pt>
                <c:pt idx="30">
                  <c:v>30.54431506080401</c:v>
                </c:pt>
                <c:pt idx="31">
                  <c:v>32.624907135979811</c:v>
                </c:pt>
                <c:pt idx="32">
                  <c:v>34.668473603915494</c:v>
                </c:pt>
                <c:pt idx="33">
                  <c:v>36.800575659487073</c:v>
                </c:pt>
                <c:pt idx="34">
                  <c:v>34.497689764798636</c:v>
                </c:pt>
                <c:pt idx="35">
                  <c:v>32.532351873963883</c:v>
                </c:pt>
                <c:pt idx="36">
                  <c:v>37.326400970017801</c:v>
                </c:pt>
                <c:pt idx="37">
                  <c:v>41.157624141056267</c:v>
                </c:pt>
                <c:pt idx="38">
                  <c:v>35.039391424571981</c:v>
                </c:pt>
                <c:pt idx="39">
                  <c:v>36.157093200704445</c:v>
                </c:pt>
                <c:pt idx="40">
                  <c:v>34.840323534406721</c:v>
                </c:pt>
                <c:pt idx="41">
                  <c:v>30.064453271378248</c:v>
                </c:pt>
                <c:pt idx="42">
                  <c:v>26.447623072987341</c:v>
                </c:pt>
                <c:pt idx="43">
                  <c:v>24.99350293090006</c:v>
                </c:pt>
                <c:pt idx="44">
                  <c:v>25.123507511894257</c:v>
                </c:pt>
                <c:pt idx="45">
                  <c:v>25.853043744582589</c:v>
                </c:pt>
                <c:pt idx="46">
                  <c:v>26.284679044342436</c:v>
                </c:pt>
                <c:pt idx="47">
                  <c:v>26.187606625699729</c:v>
                </c:pt>
                <c:pt idx="48">
                  <c:v>27.303387633009756</c:v>
                </c:pt>
                <c:pt idx="49">
                  <c:v>28.418597685018959</c:v>
                </c:pt>
                <c:pt idx="50">
                  <c:v>28.655983221763577</c:v>
                </c:pt>
                <c:pt idx="51">
                  <c:v>30.32253555274702</c:v>
                </c:pt>
                <c:pt idx="52">
                  <c:v>30.988151383258305</c:v>
                </c:pt>
                <c:pt idx="53">
                  <c:v>31.800830928570317</c:v>
                </c:pt>
                <c:pt idx="54">
                  <c:v>31.319242104643386</c:v>
                </c:pt>
                <c:pt idx="55">
                  <c:v>30.968854882955014</c:v>
                </c:pt>
                <c:pt idx="56">
                  <c:v>30.274901150407068</c:v>
                </c:pt>
                <c:pt idx="57">
                  <c:v>30.694134685463865</c:v>
                </c:pt>
                <c:pt idx="58">
                  <c:v>30.605382755111009</c:v>
                </c:pt>
                <c:pt idx="59">
                  <c:v>31.30105538504656</c:v>
                </c:pt>
                <c:pt idx="60">
                  <c:v>30.283792084149102</c:v>
                </c:pt>
                <c:pt idx="61">
                  <c:v>29.763935659942202</c:v>
                </c:pt>
                <c:pt idx="62">
                  <c:v>30.721998854626069</c:v>
                </c:pt>
                <c:pt idx="63">
                  <c:v>31.201096253241857</c:v>
                </c:pt>
                <c:pt idx="64">
                  <c:v>31.717139513863103</c:v>
                </c:pt>
                <c:pt idx="65">
                  <c:v>31.743446615586592</c:v>
                </c:pt>
                <c:pt idx="66">
                  <c:v>31.457337087181102</c:v>
                </c:pt>
              </c:numCache>
            </c:numRef>
          </c:val>
          <c:smooth val="0"/>
        </c:ser>
        <c:ser>
          <c:idx val="1"/>
          <c:order val="1"/>
          <c:tx>
            <c:v>Participación salarial en PIB-HP</c:v>
          </c:tx>
          <c:spPr>
            <a:ln>
              <a:solidFill>
                <a:sysClr val="windowText" lastClr="000000"/>
              </a:solidFill>
              <a:prstDash val="sysDash"/>
            </a:ln>
          </c:spPr>
          <c:marker>
            <c:symbol val="none"/>
          </c:marker>
          <c:cat>
            <c:numRef>
              <c:f>'Insumos gráf. 1-4'!$A$2:$A$68</c:f>
              <c:numCache>
                <c:formatCode>General</c:formatCode>
                <c:ptCount val="67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</c:numCache>
            </c:numRef>
          </c:cat>
          <c:val>
            <c:numRef>
              <c:f>'Insumos gráf. 1-4'!$C$2:$C$68</c:f>
              <c:numCache>
                <c:formatCode>_ * #,##0.000000000000000_ ;_ * \-#,##0.000000000000000_ ;_ * "-"??_ ;_ @_ </c:formatCode>
                <c:ptCount val="67"/>
                <c:pt idx="0">
                  <c:v>34.095792090165197</c:v>
                </c:pt>
                <c:pt idx="1">
                  <c:v>34.8641141031461</c:v>
                </c:pt>
                <c:pt idx="2">
                  <c:v>35.639397489046402</c:v>
                </c:pt>
                <c:pt idx="3">
                  <c:v>36.413095100557697</c:v>
                </c:pt>
                <c:pt idx="4">
                  <c:v>37.164751213836901</c:v>
                </c:pt>
                <c:pt idx="5">
                  <c:v>37.871104202171097</c:v>
                </c:pt>
                <c:pt idx="6">
                  <c:v>38.5065954205729</c:v>
                </c:pt>
                <c:pt idx="7">
                  <c:v>39.043618471462899</c:v>
                </c:pt>
                <c:pt idx="8">
                  <c:v>39.458691174837398</c:v>
                </c:pt>
                <c:pt idx="9">
                  <c:v>39.741062912558498</c:v>
                </c:pt>
                <c:pt idx="10">
                  <c:v>39.902248916389397</c:v>
                </c:pt>
                <c:pt idx="11">
                  <c:v>39.968281227567203</c:v>
                </c:pt>
                <c:pt idx="12">
                  <c:v>39.957320182750998</c:v>
                </c:pt>
                <c:pt idx="13">
                  <c:v>39.884462230954398</c:v>
                </c:pt>
                <c:pt idx="14">
                  <c:v>39.757470588835901</c:v>
                </c:pt>
                <c:pt idx="15">
                  <c:v>39.586647375129999</c:v>
                </c:pt>
                <c:pt idx="16">
                  <c:v>39.381724035517898</c:v>
                </c:pt>
                <c:pt idx="17">
                  <c:v>39.152616438944001</c:v>
                </c:pt>
                <c:pt idx="18">
                  <c:v>38.9000759623381</c:v>
                </c:pt>
                <c:pt idx="19">
                  <c:v>38.628696915267597</c:v>
                </c:pt>
                <c:pt idx="20">
                  <c:v>38.342166839738198</c:v>
                </c:pt>
                <c:pt idx="21">
                  <c:v>38.033587185241899</c:v>
                </c:pt>
                <c:pt idx="22">
                  <c:v>37.680479789222801</c:v>
                </c:pt>
                <c:pt idx="23">
                  <c:v>37.266382212934403</c:v>
                </c:pt>
                <c:pt idx="24">
                  <c:v>36.796231432640297</c:v>
                </c:pt>
                <c:pt idx="25">
                  <c:v>36.287758584586904</c:v>
                </c:pt>
                <c:pt idx="26">
                  <c:v>35.759075872906301</c:v>
                </c:pt>
                <c:pt idx="27">
                  <c:v>35.238952530588598</c:v>
                </c:pt>
                <c:pt idx="28">
                  <c:v>34.779063674195697</c:v>
                </c:pt>
                <c:pt idx="29">
                  <c:v>34.447018547242301</c:v>
                </c:pt>
                <c:pt idx="30">
                  <c:v>34.288363275837703</c:v>
                </c:pt>
                <c:pt idx="31">
                  <c:v>34.285262625833703</c:v>
                </c:pt>
                <c:pt idx="32">
                  <c:v>34.382440880931597</c:v>
                </c:pt>
                <c:pt idx="33">
                  <c:v>34.508018769934402</c:v>
                </c:pt>
                <c:pt idx="34">
                  <c:v>34.592977348874797</c:v>
                </c:pt>
                <c:pt idx="35">
                  <c:v>34.591223242681203</c:v>
                </c:pt>
                <c:pt idx="36">
                  <c:v>34.455710200441104</c:v>
                </c:pt>
                <c:pt idx="37">
                  <c:v>34.118803257554802</c:v>
                </c:pt>
                <c:pt idx="38">
                  <c:v>33.541574357118499</c:v>
                </c:pt>
                <c:pt idx="39">
                  <c:v>32.755483651063301</c:v>
                </c:pt>
                <c:pt idx="40">
                  <c:v>31.806969461994999</c:v>
                </c:pt>
                <c:pt idx="41">
                  <c:v>30.776486208015701</c:v>
                </c:pt>
                <c:pt idx="42">
                  <c:v>29.774821847951401</c:v>
                </c:pt>
                <c:pt idx="43">
                  <c:v>28.905644011262101</c:v>
                </c:pt>
                <c:pt idx="44">
                  <c:v>28.239348339657901</c:v>
                </c:pt>
                <c:pt idx="45">
                  <c:v>27.807209064045299</c:v>
                </c:pt>
                <c:pt idx="46">
                  <c:v>27.6093420070533</c:v>
                </c:pt>
                <c:pt idx="47">
                  <c:v>27.626321338116099</c:v>
                </c:pt>
                <c:pt idx="48">
                  <c:v>27.825474597040799</c:v>
                </c:pt>
                <c:pt idx="49">
                  <c:v>28.159742176510498</c:v>
                </c:pt>
                <c:pt idx="50">
                  <c:v>28.576843599567901</c:v>
                </c:pt>
                <c:pt idx="51">
                  <c:v>29.027086944340802</c:v>
                </c:pt>
                <c:pt idx="52">
                  <c:v>29.4615716851789</c:v>
                </c:pt>
                <c:pt idx="53">
                  <c:v>29.844351782516199</c:v>
                </c:pt>
                <c:pt idx="54">
                  <c:v>30.154746993767102</c:v>
                </c:pt>
                <c:pt idx="55">
                  <c:v>30.3916418678069</c:v>
                </c:pt>
                <c:pt idx="56">
                  <c:v>30.5655659046196</c:v>
                </c:pt>
                <c:pt idx="57">
                  <c:v>30.692820734340501</c:v>
                </c:pt>
                <c:pt idx="58">
                  <c:v>30.786801339562899</c:v>
                </c:pt>
                <c:pt idx="59">
                  <c:v>30.8609158423914</c:v>
                </c:pt>
                <c:pt idx="60">
                  <c:v>30.926758179086001</c:v>
                </c:pt>
                <c:pt idx="61">
                  <c:v>31.000323681333299</c:v>
                </c:pt>
                <c:pt idx="62">
                  <c:v>31.091178019870501</c:v>
                </c:pt>
                <c:pt idx="63">
                  <c:v>31.196522985220899</c:v>
                </c:pt>
                <c:pt idx="64">
                  <c:v>31.309868576255301</c:v>
                </c:pt>
                <c:pt idx="65">
                  <c:v>31.424770524524899</c:v>
                </c:pt>
                <c:pt idx="66">
                  <c:v>31.538857270956701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4043264"/>
        <c:axId val="124234752"/>
      </c:lineChart>
      <c:catAx>
        <c:axId val="124043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s-PE"/>
          </a:p>
        </c:txPr>
        <c:crossAx val="124234752"/>
        <c:crosses val="autoZero"/>
        <c:auto val="1"/>
        <c:lblAlgn val="ctr"/>
        <c:lblOffset val="100"/>
        <c:noMultiLvlLbl val="0"/>
      </c:catAx>
      <c:valAx>
        <c:axId val="124234752"/>
        <c:scaling>
          <c:orientation val="minMax"/>
          <c:min val="2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PE"/>
                  <a:t>%</a:t>
                </a:r>
              </a:p>
            </c:rich>
          </c:tx>
          <c:layout>
            <c:manualLayout>
              <c:xMode val="edge"/>
              <c:yMode val="edge"/>
              <c:x val="1.5049751980733732E-2"/>
              <c:y val="5.9173947248903676E-3"/>
            </c:manualLayout>
          </c:layout>
          <c:overlay val="0"/>
        </c:title>
        <c:numFmt formatCode="#,##0" sourceLinked="0"/>
        <c:majorTickMark val="none"/>
        <c:minorTickMark val="none"/>
        <c:tickLblPos val="nextTo"/>
        <c:crossAx val="1240432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1.3269852179547743E-2"/>
          <c:y val="0.9327228701970286"/>
          <c:w val="0.97715303292362166"/>
          <c:h val="4.2290552105419467E-2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>
          <a:latin typeface="Times New Roman" pitchFamily="18" charset="0"/>
          <a:cs typeface="Times New Roman" pitchFamily="18" charset="0"/>
        </a:defRPr>
      </a:pPr>
      <a:endParaRPr lang="es-PE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P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789840710918651E-2"/>
          <c:y val="6.8838844797178125E-2"/>
          <c:w val="0.94120512625167341"/>
          <c:h val="0.82574118165784827"/>
        </c:manualLayout>
      </c:layout>
      <c:lineChart>
        <c:grouping val="standard"/>
        <c:varyColors val="0"/>
        <c:ser>
          <c:idx val="0"/>
          <c:order val="0"/>
          <c:tx>
            <c:v>Participación del EBE en PIB</c:v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'Insumos gráf. 1-4'!$A$2:$A$68</c:f>
              <c:numCache>
                <c:formatCode>General</c:formatCode>
                <c:ptCount val="67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</c:numCache>
            </c:numRef>
          </c:cat>
          <c:val>
            <c:numRef>
              <c:f>'Insumos gráf. 1-4'!$D$2:$D$68</c:f>
              <c:numCache>
                <c:formatCode>_ * #,##0.00000000000000_ ;_ * \-#,##0.00000000000000_ ;_ * "-"??_ ;_ @_ </c:formatCode>
                <c:ptCount val="67"/>
                <c:pt idx="0">
                  <c:v>28.606557377049185</c:v>
                </c:pt>
                <c:pt idx="1">
                  <c:v>29.10833458778664</c:v>
                </c:pt>
                <c:pt idx="2">
                  <c:v>28.125886022115111</c:v>
                </c:pt>
                <c:pt idx="3">
                  <c:v>25.437598459653422</c:v>
                </c:pt>
                <c:pt idx="4">
                  <c:v>26.358126309488174</c:v>
                </c:pt>
                <c:pt idx="5">
                  <c:v>26.295170550489708</c:v>
                </c:pt>
                <c:pt idx="6">
                  <c:v>26.970036658890535</c:v>
                </c:pt>
                <c:pt idx="7">
                  <c:v>26.275128758930052</c:v>
                </c:pt>
                <c:pt idx="8">
                  <c:v>24.011215324301517</c:v>
                </c:pt>
                <c:pt idx="9">
                  <c:v>24.207547568263891</c:v>
                </c:pt>
                <c:pt idx="10">
                  <c:v>28.867138765397399</c:v>
                </c:pt>
                <c:pt idx="11">
                  <c:v>27.682554590279402</c:v>
                </c:pt>
                <c:pt idx="12">
                  <c:v>28.243567378979506</c:v>
                </c:pt>
                <c:pt idx="13">
                  <c:v>28.161055154683986</c:v>
                </c:pt>
                <c:pt idx="14">
                  <c:v>27.277375535041784</c:v>
                </c:pt>
                <c:pt idx="15">
                  <c:v>28.184351003906592</c:v>
                </c:pt>
                <c:pt idx="16">
                  <c:v>29.480916320168475</c:v>
                </c:pt>
                <c:pt idx="17">
                  <c:v>28.840156421924252</c:v>
                </c:pt>
                <c:pt idx="18">
                  <c:v>29.941240124979124</c:v>
                </c:pt>
                <c:pt idx="19">
                  <c:v>30.80122197636868</c:v>
                </c:pt>
                <c:pt idx="20">
                  <c:v>32.211390622467832</c:v>
                </c:pt>
                <c:pt idx="21">
                  <c:v>31.160379404016073</c:v>
                </c:pt>
                <c:pt idx="22">
                  <c:v>30.697523406610465</c:v>
                </c:pt>
                <c:pt idx="23">
                  <c:v>33.809763486147233</c:v>
                </c:pt>
                <c:pt idx="24">
                  <c:v>36.917437503373733</c:v>
                </c:pt>
                <c:pt idx="25">
                  <c:v>34.811606398212085</c:v>
                </c:pt>
                <c:pt idx="26">
                  <c:v>33.941370879178301</c:v>
                </c:pt>
                <c:pt idx="27">
                  <c:v>38.269956800610288</c:v>
                </c:pt>
                <c:pt idx="28">
                  <c:v>37.631188187804803</c:v>
                </c:pt>
                <c:pt idx="29">
                  <c:v>42.162333101846372</c:v>
                </c:pt>
                <c:pt idx="30">
                  <c:v>40.275293997858618</c:v>
                </c:pt>
                <c:pt idx="31">
                  <c:v>37.463045278903948</c:v>
                </c:pt>
                <c:pt idx="32">
                  <c:v>35.716686912338588</c:v>
                </c:pt>
                <c:pt idx="33">
                  <c:v>32.65301131442088</c:v>
                </c:pt>
                <c:pt idx="34">
                  <c:v>35.738973979339164</c:v>
                </c:pt>
                <c:pt idx="35">
                  <c:v>36.99240168236949</c:v>
                </c:pt>
                <c:pt idx="36">
                  <c:v>29.910177101938455</c:v>
                </c:pt>
                <c:pt idx="37">
                  <c:v>26.445043472474261</c:v>
                </c:pt>
                <c:pt idx="38">
                  <c:v>39.255308910058645</c:v>
                </c:pt>
                <c:pt idx="39">
                  <c:v>37.259890301696444</c:v>
                </c:pt>
                <c:pt idx="40">
                  <c:v>32.876166712023888</c:v>
                </c:pt>
                <c:pt idx="41">
                  <c:v>37.030875747000245</c:v>
                </c:pt>
                <c:pt idx="42">
                  <c:v>41.062723657419625</c:v>
                </c:pt>
                <c:pt idx="43">
                  <c:v>42.228310655595919</c:v>
                </c:pt>
                <c:pt idx="44">
                  <c:v>41.672705196494164</c:v>
                </c:pt>
                <c:pt idx="45">
                  <c:v>41.075368761959652</c:v>
                </c:pt>
                <c:pt idx="46">
                  <c:v>40.230176048600271</c:v>
                </c:pt>
                <c:pt idx="47">
                  <c:v>40.758638413194966</c:v>
                </c:pt>
                <c:pt idx="48">
                  <c:v>39.585827487697188</c:v>
                </c:pt>
                <c:pt idx="49">
                  <c:v>38.247172917212282</c:v>
                </c:pt>
                <c:pt idx="50">
                  <c:v>38.137689729093196</c:v>
                </c:pt>
                <c:pt idx="51">
                  <c:v>36.918147504073971</c:v>
                </c:pt>
                <c:pt idx="52">
                  <c:v>36.558272982434502</c:v>
                </c:pt>
                <c:pt idx="53">
                  <c:v>35.790660186730008</c:v>
                </c:pt>
                <c:pt idx="54">
                  <c:v>36.727750969152702</c:v>
                </c:pt>
                <c:pt idx="55">
                  <c:v>37.948907719972979</c:v>
                </c:pt>
                <c:pt idx="56">
                  <c:v>39.814832938525342</c:v>
                </c:pt>
                <c:pt idx="57">
                  <c:v>40.066251059610316</c:v>
                </c:pt>
                <c:pt idx="58">
                  <c:v>39.767066701822131</c:v>
                </c:pt>
                <c:pt idx="59">
                  <c:v>37.652874213819196</c:v>
                </c:pt>
                <c:pt idx="60">
                  <c:v>39.103228530845712</c:v>
                </c:pt>
                <c:pt idx="61">
                  <c:v>40.615454212988503</c:v>
                </c:pt>
                <c:pt idx="62">
                  <c:v>38.47157524339196</c:v>
                </c:pt>
                <c:pt idx="63">
                  <c:v>37.974874464289002</c:v>
                </c:pt>
                <c:pt idx="64">
                  <c:v>36.878402713061512</c:v>
                </c:pt>
                <c:pt idx="65">
                  <c:v>36.771042423801511</c:v>
                </c:pt>
                <c:pt idx="66">
                  <c:v>37.113309616683907</c:v>
                </c:pt>
              </c:numCache>
            </c:numRef>
          </c:val>
          <c:smooth val="0"/>
        </c:ser>
        <c:ser>
          <c:idx val="1"/>
          <c:order val="1"/>
          <c:tx>
            <c:v>Participación del EBE en PIB-HP</c:v>
          </c:tx>
          <c:spPr>
            <a:ln>
              <a:solidFill>
                <a:sysClr val="windowText" lastClr="000000"/>
              </a:solidFill>
              <a:prstDash val="sysDash"/>
            </a:ln>
          </c:spPr>
          <c:marker>
            <c:symbol val="none"/>
          </c:marker>
          <c:cat>
            <c:numRef>
              <c:f>'Insumos gráf. 1-4'!$A$2:$A$68</c:f>
              <c:numCache>
                <c:formatCode>General</c:formatCode>
                <c:ptCount val="67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</c:numCache>
            </c:numRef>
          </c:cat>
          <c:val>
            <c:numRef>
              <c:f>'Insumos gráf. 1-4'!$E$2:$E$68</c:f>
              <c:numCache>
                <c:formatCode>_ * #,##0.0000000000_ ;_ * \-#,##0.0000000000_ ;_ * "-"??_ ;_ @_ </c:formatCode>
                <c:ptCount val="67"/>
                <c:pt idx="0">
                  <c:v>28.0549523852373</c:v>
                </c:pt>
                <c:pt idx="1">
                  <c:v>27.692580056944699</c:v>
                </c:pt>
                <c:pt idx="2">
                  <c:v>27.335723778570198</c:v>
                </c:pt>
                <c:pt idx="3">
                  <c:v>27.0040571453405</c:v>
                </c:pt>
                <c:pt idx="4">
                  <c:v>26.725155374917399</c:v>
                </c:pt>
                <c:pt idx="5">
                  <c:v>26.5109290981062</c:v>
                </c:pt>
                <c:pt idx="6">
                  <c:v>26.3696186550576</c:v>
                </c:pt>
                <c:pt idx="7">
                  <c:v>26.307306800446302</c:v>
                </c:pt>
                <c:pt idx="8">
                  <c:v>26.3360804689855</c:v>
                </c:pt>
                <c:pt idx="9">
                  <c:v>26.467704814973001</c:v>
                </c:pt>
                <c:pt idx="10">
                  <c:v>26.690696341259802</c:v>
                </c:pt>
                <c:pt idx="11">
                  <c:v>26.970969978229899</c:v>
                </c:pt>
                <c:pt idx="12">
                  <c:v>27.296205080508599</c:v>
                </c:pt>
                <c:pt idx="13">
                  <c:v>27.661196848841598</c:v>
                </c:pt>
                <c:pt idx="14">
                  <c:v>28.070214106959501</c:v>
                </c:pt>
                <c:pt idx="15">
                  <c:v>28.5325242616513</c:v>
                </c:pt>
                <c:pt idx="16">
                  <c:v>29.0494663339868</c:v>
                </c:pt>
                <c:pt idx="17">
                  <c:v>29.618897612458198</c:v>
                </c:pt>
                <c:pt idx="18">
                  <c:v>30.2429898854196</c:v>
                </c:pt>
                <c:pt idx="19">
                  <c:v>30.916127529319802</c:v>
                </c:pt>
                <c:pt idx="20">
                  <c:v>31.629677423003201</c:v>
                </c:pt>
                <c:pt idx="21">
                  <c:v>32.373857389784597</c:v>
                </c:pt>
                <c:pt idx="22">
                  <c:v>33.144702384973499</c:v>
                </c:pt>
                <c:pt idx="23">
                  <c:v>33.926112584021801</c:v>
                </c:pt>
                <c:pt idx="24">
                  <c:v>34.677516372597502</c:v>
                </c:pt>
                <c:pt idx="25">
                  <c:v>35.357178645390199</c:v>
                </c:pt>
                <c:pt idx="26">
                  <c:v>35.945763508396801</c:v>
                </c:pt>
                <c:pt idx="27">
                  <c:v>36.418479345142998</c:v>
                </c:pt>
                <c:pt idx="28">
                  <c:v>36.7304906128618</c:v>
                </c:pt>
                <c:pt idx="29">
                  <c:v>36.855476543341197</c:v>
                </c:pt>
                <c:pt idx="30">
                  <c:v>36.776123344118403</c:v>
                </c:pt>
                <c:pt idx="31">
                  <c:v>36.528185788315803</c:v>
                </c:pt>
                <c:pt idx="32">
                  <c:v>36.182410355593099</c:v>
                </c:pt>
                <c:pt idx="33">
                  <c:v>35.818892120516097</c:v>
                </c:pt>
                <c:pt idx="34">
                  <c:v>35.513068923217801</c:v>
                </c:pt>
                <c:pt idx="35">
                  <c:v>35.3087197957705</c:v>
                </c:pt>
                <c:pt idx="36">
                  <c:v>35.251882820807502</c:v>
                </c:pt>
                <c:pt idx="37">
                  <c:v>35.405432899828099</c:v>
                </c:pt>
                <c:pt idx="38">
                  <c:v>35.7788278771432</c:v>
                </c:pt>
                <c:pt idx="39">
                  <c:v>36.2919217027898</c:v>
                </c:pt>
                <c:pt idx="40">
                  <c:v>36.899333137134299</c:v>
                </c:pt>
                <c:pt idx="41">
                  <c:v>37.565360626531998</c:v>
                </c:pt>
                <c:pt idx="42">
                  <c:v>38.214070953087102</c:v>
                </c:pt>
                <c:pt idx="43">
                  <c:v>38.764186050108599</c:v>
                </c:pt>
                <c:pt idx="44">
                  <c:v>39.162914377948702</c:v>
                </c:pt>
                <c:pt idx="45">
                  <c:v>39.392105643014403</c:v>
                </c:pt>
                <c:pt idx="46">
                  <c:v>39.458707459898498</c:v>
                </c:pt>
                <c:pt idx="47">
                  <c:v>39.386500074382802</c:v>
                </c:pt>
                <c:pt idx="48">
                  <c:v>39.206978418136401</c:v>
                </c:pt>
                <c:pt idx="49">
                  <c:v>38.9653588062165</c:v>
                </c:pt>
                <c:pt idx="50">
                  <c:v>38.7106460443758</c:v>
                </c:pt>
                <c:pt idx="51">
                  <c:v>38.484663079477002</c:v>
                </c:pt>
                <c:pt idx="52">
                  <c:v>38.323503295230203</c:v>
                </c:pt>
                <c:pt idx="53">
                  <c:v>38.2475949195914</c:v>
                </c:pt>
                <c:pt idx="54">
                  <c:v>38.2597138773884</c:v>
                </c:pt>
                <c:pt idx="55">
                  <c:v>38.338066746120603</c:v>
                </c:pt>
                <c:pt idx="56">
                  <c:v>38.445540474205103</c:v>
                </c:pt>
                <c:pt idx="57">
                  <c:v>38.541130419797298</c:v>
                </c:pt>
                <c:pt idx="58">
                  <c:v>38.597524865696101</c:v>
                </c:pt>
                <c:pt idx="59">
                  <c:v>38.602663301098303</c:v>
                </c:pt>
                <c:pt idx="60">
                  <c:v>38.5561806335621</c:v>
                </c:pt>
                <c:pt idx="61">
                  <c:v>38.448213879772801</c:v>
                </c:pt>
                <c:pt idx="62">
                  <c:v>38.274370535388599</c:v>
                </c:pt>
                <c:pt idx="63">
                  <c:v>38.051930499399901</c:v>
                </c:pt>
                <c:pt idx="64">
                  <c:v>37.800145717877101</c:v>
                </c:pt>
                <c:pt idx="65">
                  <c:v>37.537497576539401</c:v>
                </c:pt>
                <c:pt idx="66">
                  <c:v>37.273250031057998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287680"/>
        <c:axId val="89297664"/>
      </c:lineChart>
      <c:catAx>
        <c:axId val="89287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s-PE"/>
          </a:p>
        </c:txPr>
        <c:crossAx val="89297664"/>
        <c:crosses val="autoZero"/>
        <c:auto val="1"/>
        <c:lblAlgn val="ctr"/>
        <c:lblOffset val="100"/>
        <c:noMultiLvlLbl val="0"/>
      </c:catAx>
      <c:valAx>
        <c:axId val="89297664"/>
        <c:scaling>
          <c:orientation val="minMax"/>
          <c:min val="2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PE"/>
                  <a:t>%</a:t>
                </a:r>
              </a:p>
            </c:rich>
          </c:tx>
          <c:layout>
            <c:manualLayout>
              <c:xMode val="edge"/>
              <c:yMode val="edge"/>
              <c:x val="8.3333333333333332E-3"/>
              <c:y val="1.9579323417906222E-3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crossAx val="8928768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2957362447475188E-3"/>
          <c:y val="0.95174671929146792"/>
          <c:w val="0.97993578269752535"/>
          <c:h val="3.5645829903648965E-2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es-PE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P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789840710918651E-2"/>
          <c:y val="6.8838844797178125E-2"/>
          <c:w val="0.94120512625167341"/>
          <c:h val="0.82574118165784827"/>
        </c:manualLayout>
      </c:layout>
      <c:lineChart>
        <c:grouping val="standard"/>
        <c:varyColors val="0"/>
        <c:ser>
          <c:idx val="0"/>
          <c:order val="0"/>
          <c:tx>
            <c:v>Participación del ingreso mixto en PIB</c:v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'Insumos gráf. 1-4'!$A$2:$A$68</c:f>
              <c:numCache>
                <c:formatCode>General</c:formatCode>
                <c:ptCount val="67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</c:numCache>
            </c:numRef>
          </c:cat>
          <c:val>
            <c:numRef>
              <c:f>'Insumos gráf. 1-4'!$H$2:$H$68</c:f>
              <c:numCache>
                <c:formatCode>_ * #,##0.0000000000000_ ;_ * \-#,##0.0000000000000_ ;_ * "-"??_ ;_ @_ </c:formatCode>
                <c:ptCount val="67"/>
                <c:pt idx="0">
                  <c:v>31.998738965952079</c:v>
                </c:pt>
                <c:pt idx="1">
                  <c:v>31.958452506397713</c:v>
                </c:pt>
                <c:pt idx="2">
                  <c:v>31.112371231452602</c:v>
                </c:pt>
                <c:pt idx="3">
                  <c:v>31.428321372308769</c:v>
                </c:pt>
                <c:pt idx="4">
                  <c:v>30.320263394193354</c:v>
                </c:pt>
                <c:pt idx="5">
                  <c:v>29.520432286389731</c:v>
                </c:pt>
                <c:pt idx="6">
                  <c:v>27.227557790771655</c:v>
                </c:pt>
                <c:pt idx="7">
                  <c:v>26.557567702276124</c:v>
                </c:pt>
                <c:pt idx="8">
                  <c:v>28.298843729839714</c:v>
                </c:pt>
                <c:pt idx="9">
                  <c:v>27.877853567883765</c:v>
                </c:pt>
                <c:pt idx="10">
                  <c:v>24.866014162961921</c:v>
                </c:pt>
                <c:pt idx="11">
                  <c:v>24.777334272520939</c:v>
                </c:pt>
                <c:pt idx="12">
                  <c:v>24.971380287832535</c:v>
                </c:pt>
                <c:pt idx="13">
                  <c:v>23.5919472422658</c:v>
                </c:pt>
                <c:pt idx="14">
                  <c:v>24.1777121299192</c:v>
                </c:pt>
                <c:pt idx="15">
                  <c:v>22.978467192455899</c:v>
                </c:pt>
                <c:pt idx="16">
                  <c:v>22.532000274227439</c:v>
                </c:pt>
                <c:pt idx="17">
                  <c:v>23.226150650581207</c:v>
                </c:pt>
                <c:pt idx="18">
                  <c:v>22.668420456581817</c:v>
                </c:pt>
                <c:pt idx="19">
                  <c:v>22.015510402204555</c:v>
                </c:pt>
                <c:pt idx="20">
                  <c:v>22.439455375419367</c:v>
                </c:pt>
                <c:pt idx="21">
                  <c:v>21.438443690509718</c:v>
                </c:pt>
                <c:pt idx="22">
                  <c:v>20.857538843799663</c:v>
                </c:pt>
                <c:pt idx="23">
                  <c:v>19.994378056907443</c:v>
                </c:pt>
                <c:pt idx="24">
                  <c:v>20.237239410411096</c:v>
                </c:pt>
                <c:pt idx="25">
                  <c:v>20.531147116788439</c:v>
                </c:pt>
                <c:pt idx="26">
                  <c:v>21.096692702866505</c:v>
                </c:pt>
                <c:pt idx="27">
                  <c:v>20.37924716637972</c:v>
                </c:pt>
                <c:pt idx="28">
                  <c:v>19.979370627637667</c:v>
                </c:pt>
                <c:pt idx="29">
                  <c:v>19.384944835116379</c:v>
                </c:pt>
                <c:pt idx="30">
                  <c:v>19.397319625929267</c:v>
                </c:pt>
                <c:pt idx="31">
                  <c:v>19.918159489045038</c:v>
                </c:pt>
                <c:pt idx="32">
                  <c:v>19.4985983719831</c:v>
                </c:pt>
                <c:pt idx="33">
                  <c:v>21.437531425716045</c:v>
                </c:pt>
                <c:pt idx="34">
                  <c:v>20.344193410653737</c:v>
                </c:pt>
                <c:pt idx="35">
                  <c:v>19.228413650556671</c:v>
                </c:pt>
                <c:pt idx="36">
                  <c:v>23.438337915755081</c:v>
                </c:pt>
                <c:pt idx="37">
                  <c:v>24.501042483667405</c:v>
                </c:pt>
                <c:pt idx="38">
                  <c:v>19.919842193872604</c:v>
                </c:pt>
                <c:pt idx="39">
                  <c:v>20.901980411294048</c:v>
                </c:pt>
                <c:pt idx="40">
                  <c:v>22.808437573172728</c:v>
                </c:pt>
                <c:pt idx="41">
                  <c:v>22.989359582385944</c:v>
                </c:pt>
                <c:pt idx="42">
                  <c:v>21.854100581229634</c:v>
                </c:pt>
                <c:pt idx="43">
                  <c:v>22.434852406400559</c:v>
                </c:pt>
                <c:pt idx="44">
                  <c:v>22.31077979493385</c:v>
                </c:pt>
                <c:pt idx="45">
                  <c:v>22.063461303622429</c:v>
                </c:pt>
                <c:pt idx="46">
                  <c:v>22.932996039920095</c:v>
                </c:pt>
                <c:pt idx="47">
                  <c:v>22.684580059083352</c:v>
                </c:pt>
                <c:pt idx="48">
                  <c:v>22.899501543315907</c:v>
                </c:pt>
                <c:pt idx="49">
                  <c:v>23.726688202126624</c:v>
                </c:pt>
                <c:pt idx="50">
                  <c:v>23.863949350554815</c:v>
                </c:pt>
                <c:pt idx="51">
                  <c:v>23.875521361495238</c:v>
                </c:pt>
                <c:pt idx="52">
                  <c:v>23.785008046230178</c:v>
                </c:pt>
                <c:pt idx="53">
                  <c:v>23.493875428214476</c:v>
                </c:pt>
                <c:pt idx="54">
                  <c:v>22.855604521600689</c:v>
                </c:pt>
                <c:pt idx="55">
                  <c:v>21.832623661399033</c:v>
                </c:pt>
                <c:pt idx="56">
                  <c:v>20.960571846482615</c:v>
                </c:pt>
                <c:pt idx="57">
                  <c:v>20.474955660586875</c:v>
                </c:pt>
                <c:pt idx="58">
                  <c:v>20.946986127767431</c:v>
                </c:pt>
                <c:pt idx="59">
                  <c:v>22.218863942980082</c:v>
                </c:pt>
                <c:pt idx="60">
                  <c:v>21.699489423778264</c:v>
                </c:pt>
                <c:pt idx="61">
                  <c:v>21.220846043433134</c:v>
                </c:pt>
                <c:pt idx="62">
                  <c:v>21.689091986121689</c:v>
                </c:pt>
                <c:pt idx="63">
                  <c:v>21.334081336104621</c:v>
                </c:pt>
                <c:pt idx="64">
                  <c:v>21.674362549661215</c:v>
                </c:pt>
                <c:pt idx="65">
                  <c:v>22.27555464432988</c:v>
                </c:pt>
                <c:pt idx="66">
                  <c:v>22.527570218443639</c:v>
                </c:pt>
              </c:numCache>
            </c:numRef>
          </c:val>
          <c:smooth val="0"/>
        </c:ser>
        <c:ser>
          <c:idx val="1"/>
          <c:order val="1"/>
          <c:tx>
            <c:v>Participación del ingreso mixto en PIB-HP</c:v>
          </c:tx>
          <c:spPr>
            <a:ln>
              <a:solidFill>
                <a:sysClr val="windowText" lastClr="000000"/>
              </a:solidFill>
              <a:prstDash val="sysDash"/>
            </a:ln>
          </c:spPr>
          <c:marker>
            <c:symbol val="none"/>
          </c:marker>
          <c:cat>
            <c:numRef>
              <c:f>'Insumos gráf. 1-4'!$A$2:$A$68</c:f>
              <c:numCache>
                <c:formatCode>General</c:formatCode>
                <c:ptCount val="67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</c:numCache>
            </c:numRef>
          </c:cat>
          <c:val>
            <c:numRef>
              <c:f>'Insumos gráf. 1-4'!$I$2:$I$68</c:f>
              <c:numCache>
                <c:formatCode>_ * #,##0.0000000_ ;_ * \-#,##0.0000000_ ;_ * "-"??_ ;_ @_ </c:formatCode>
                <c:ptCount val="67"/>
                <c:pt idx="0">
                  <c:v>32.470122888576299</c:v>
                </c:pt>
                <c:pt idx="1">
                  <c:v>31.813994345415701</c:v>
                </c:pt>
                <c:pt idx="2">
                  <c:v>31.1531519630289</c:v>
                </c:pt>
                <c:pt idx="3">
                  <c:v>30.4843264837994</c:v>
                </c:pt>
                <c:pt idx="4">
                  <c:v>29.803840842795299</c:v>
                </c:pt>
                <c:pt idx="5">
                  <c:v>29.117457923969301</c:v>
                </c:pt>
                <c:pt idx="6">
                  <c:v>28.436104836788498</c:v>
                </c:pt>
                <c:pt idx="7">
                  <c:v>27.774738434343998</c:v>
                </c:pt>
                <c:pt idx="8">
                  <c:v>27.1362300992669</c:v>
                </c:pt>
                <c:pt idx="9">
                  <c:v>26.5112795068674</c:v>
                </c:pt>
                <c:pt idx="10">
                  <c:v>25.902212468761501</c:v>
                </c:pt>
                <c:pt idx="11">
                  <c:v>25.3250205371756</c:v>
                </c:pt>
                <c:pt idx="12">
                  <c:v>24.785333281277801</c:v>
                </c:pt>
                <c:pt idx="13">
                  <c:v>24.283303407589699</c:v>
                </c:pt>
                <c:pt idx="14">
                  <c:v>23.820944092698699</c:v>
                </c:pt>
                <c:pt idx="15">
                  <c:v>23.3933549515388</c:v>
                </c:pt>
                <c:pt idx="16">
                  <c:v>22.999203279416001</c:v>
                </c:pt>
                <c:pt idx="17">
                  <c:v>22.633007494045899</c:v>
                </c:pt>
                <c:pt idx="18">
                  <c:v>22.284613983091798</c:v>
                </c:pt>
                <c:pt idx="19">
                  <c:v>21.9498005657825</c:v>
                </c:pt>
                <c:pt idx="20">
                  <c:v>21.6281831260819</c:v>
                </c:pt>
                <c:pt idx="21">
                  <c:v>21.320034646317801</c:v>
                </c:pt>
                <c:pt idx="22">
                  <c:v>21.033740831311501</c:v>
                </c:pt>
                <c:pt idx="23">
                  <c:v>20.778871476326302</c:v>
                </c:pt>
                <c:pt idx="24">
                  <c:v>20.563234356750399</c:v>
                </c:pt>
                <c:pt idx="25">
                  <c:v>20.386792313777502</c:v>
                </c:pt>
                <c:pt idx="26">
                  <c:v>20.2462482391383</c:v>
                </c:pt>
                <c:pt idx="27">
                  <c:v>20.139748572593302</c:v>
                </c:pt>
                <c:pt idx="28">
                  <c:v>20.073944198540399</c:v>
                </c:pt>
                <c:pt idx="29">
                  <c:v>20.0578809873155</c:v>
                </c:pt>
                <c:pt idx="30">
                  <c:v>20.099659073545201</c:v>
                </c:pt>
                <c:pt idx="31">
                  <c:v>20.200649230334299</c:v>
                </c:pt>
                <c:pt idx="32">
                  <c:v>20.355198836311398</c:v>
                </c:pt>
                <c:pt idx="33">
                  <c:v>20.554830372692201</c:v>
                </c:pt>
                <c:pt idx="34">
                  <c:v>20.782500316049202</c:v>
                </c:pt>
                <c:pt idx="35">
                  <c:v>21.029992153485001</c:v>
                </c:pt>
                <c:pt idx="36">
                  <c:v>21.284706303048299</c:v>
                </c:pt>
                <c:pt idx="37">
                  <c:v>21.516027397758599</c:v>
                </c:pt>
                <c:pt idx="38">
                  <c:v>21.714876386762398</c:v>
                </c:pt>
                <c:pt idx="39">
                  <c:v>21.902024370065199</c:v>
                </c:pt>
                <c:pt idx="40">
                  <c:v>22.080292105743901</c:v>
                </c:pt>
                <c:pt idx="41">
                  <c:v>22.242499912287201</c:v>
                </c:pt>
                <c:pt idx="42">
                  <c:v>22.3887495628585</c:v>
                </c:pt>
                <c:pt idx="43">
                  <c:v>22.526611427321999</c:v>
                </c:pt>
                <c:pt idx="44">
                  <c:v>22.658309385725701</c:v>
                </c:pt>
                <c:pt idx="45">
                  <c:v>22.785149727908301</c:v>
                </c:pt>
                <c:pt idx="46">
                  <c:v>22.904963447800501</c:v>
                </c:pt>
                <c:pt idx="47">
                  <c:v>23.0083646550904</c:v>
                </c:pt>
                <c:pt idx="48">
                  <c:v>23.086247785387101</c:v>
                </c:pt>
                <c:pt idx="49">
                  <c:v>23.1262694283397</c:v>
                </c:pt>
                <c:pt idx="50">
                  <c:v>23.114218711176498</c:v>
                </c:pt>
                <c:pt idx="51">
                  <c:v>23.0418889488638</c:v>
                </c:pt>
                <c:pt idx="52">
                  <c:v>22.908570762761599</c:v>
                </c:pt>
                <c:pt idx="53">
                  <c:v>22.721891098356298</c:v>
                </c:pt>
                <c:pt idx="54">
                  <c:v>22.498241273968901</c:v>
                </c:pt>
                <c:pt idx="55">
                  <c:v>22.2617324512191</c:v>
                </c:pt>
                <c:pt idx="56">
                  <c:v>22.040049424202898</c:v>
                </c:pt>
                <c:pt idx="57">
                  <c:v>21.856585899117899</c:v>
                </c:pt>
                <c:pt idx="58">
                  <c:v>21.7239408063847</c:v>
                </c:pt>
                <c:pt idx="59">
                  <c:v>21.640896774038499</c:v>
                </c:pt>
                <c:pt idx="60">
                  <c:v>21.598466883328399</c:v>
                </c:pt>
                <c:pt idx="61">
                  <c:v>21.593443887192901</c:v>
                </c:pt>
                <c:pt idx="62">
                  <c:v>21.623630763975001</c:v>
                </c:pt>
                <c:pt idx="63">
                  <c:v>21.683104513579998</c:v>
                </c:pt>
                <c:pt idx="64">
                  <c:v>21.766596748134901</c:v>
                </c:pt>
                <c:pt idx="65">
                  <c:v>21.865348847991601</c:v>
                </c:pt>
                <c:pt idx="66">
                  <c:v>21.969679851517601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339328"/>
        <c:axId val="104340864"/>
      </c:lineChart>
      <c:catAx>
        <c:axId val="104339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s-PE"/>
          </a:p>
        </c:txPr>
        <c:crossAx val="104340864"/>
        <c:crosses val="autoZero"/>
        <c:auto val="1"/>
        <c:lblAlgn val="ctr"/>
        <c:lblOffset val="100"/>
        <c:noMultiLvlLbl val="0"/>
      </c:catAx>
      <c:valAx>
        <c:axId val="104340864"/>
        <c:scaling>
          <c:orientation val="minMax"/>
          <c:min val="18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PE"/>
                  <a:t>%</a:t>
                </a:r>
              </a:p>
            </c:rich>
          </c:tx>
          <c:layout>
            <c:manualLayout>
              <c:xMode val="edge"/>
              <c:yMode val="edge"/>
              <c:x val="8.3333333333333332E-3"/>
              <c:y val="1.9579323417906222E-3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crossAx val="10433932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1.744452548486752E-2"/>
          <c:y val="0.95176474752179185"/>
          <c:w val="0.96921442822056336"/>
          <c:h val="3.5632512027182227E-2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es-PE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P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0428345101189254E-2"/>
          <c:y val="7.559523809523809E-2"/>
          <c:w val="0.95180681682307744"/>
          <c:h val="0.76078306878306889"/>
        </c:manualLayout>
      </c:layout>
      <c:lineChart>
        <c:grouping val="standard"/>
        <c:varyColors val="0"/>
        <c:ser>
          <c:idx val="0"/>
          <c:order val="0"/>
          <c:tx>
            <c:v>Agrícola</c:v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'Insumos gráf. 1-4'!$A$2:$A$68</c:f>
              <c:numCache>
                <c:formatCode>General</c:formatCode>
                <c:ptCount val="67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</c:numCache>
            </c:numRef>
          </c:cat>
          <c:val>
            <c:numRef>
              <c:f>'Insumos gráf. 1-4'!$J$2:$J$68</c:f>
              <c:numCache>
                <c:formatCode>General</c:formatCode>
                <c:ptCount val="67"/>
                <c:pt idx="0">
                  <c:v>19.287515762925601</c:v>
                </c:pt>
                <c:pt idx="1">
                  <c:v>20.352250489236788</c:v>
                </c:pt>
                <c:pt idx="2">
                  <c:v>19.208959455628012</c:v>
                </c:pt>
                <c:pt idx="3">
                  <c:v>19.096796779275337</c:v>
                </c:pt>
                <c:pt idx="4">
                  <c:v>17.371296019155942</c:v>
                </c:pt>
                <c:pt idx="5">
                  <c:v>16.403242147922999</c:v>
                </c:pt>
                <c:pt idx="6">
                  <c:v>13.766776744326961</c:v>
                </c:pt>
                <c:pt idx="7">
                  <c:v>12.601761089882041</c:v>
                </c:pt>
                <c:pt idx="8">
                  <c:v>14.289613418688898</c:v>
                </c:pt>
                <c:pt idx="9">
                  <c:v>13.754144404789558</c:v>
                </c:pt>
                <c:pt idx="10">
                  <c:v>11.553532833119542</c:v>
                </c:pt>
                <c:pt idx="11">
                  <c:v>11.678797839868514</c:v>
                </c:pt>
                <c:pt idx="12">
                  <c:v>11.751798953336241</c:v>
                </c:pt>
                <c:pt idx="13">
                  <c:v>10.052285795899104</c:v>
                </c:pt>
                <c:pt idx="14">
                  <c:v>9.6523316546886431</c:v>
                </c:pt>
                <c:pt idx="15">
                  <c:v>8.6471942321335149</c:v>
                </c:pt>
                <c:pt idx="16">
                  <c:v>7.9319089719759912</c:v>
                </c:pt>
                <c:pt idx="17">
                  <c:v>8.0258984076735782</c:v>
                </c:pt>
                <c:pt idx="18">
                  <c:v>7.3374748240570389</c:v>
                </c:pt>
                <c:pt idx="19">
                  <c:v>6.7727838530547757</c:v>
                </c:pt>
                <c:pt idx="20">
                  <c:v>7.0747490985251602</c:v>
                </c:pt>
                <c:pt idx="21">
                  <c:v>5.6035563508207025</c:v>
                </c:pt>
                <c:pt idx="22">
                  <c:v>4.7124752660139899</c:v>
                </c:pt>
                <c:pt idx="23">
                  <c:v>4.2104418134816104</c:v>
                </c:pt>
                <c:pt idx="24">
                  <c:v>4.308712687349189</c:v>
                </c:pt>
                <c:pt idx="25">
                  <c:v>4.3477748447999973</c:v>
                </c:pt>
                <c:pt idx="26">
                  <c:v>4.1784293998115798</c:v>
                </c:pt>
                <c:pt idx="27">
                  <c:v>4.1598432881877816</c:v>
                </c:pt>
                <c:pt idx="28">
                  <c:v>4.2087688316090883</c:v>
                </c:pt>
                <c:pt idx="29">
                  <c:v>4.2007817348009659</c:v>
                </c:pt>
                <c:pt idx="30">
                  <c:v>3.734459333828914</c:v>
                </c:pt>
                <c:pt idx="31">
                  <c:v>3.8579997197876019</c:v>
                </c:pt>
                <c:pt idx="32">
                  <c:v>3.9521580558192388</c:v>
                </c:pt>
                <c:pt idx="33">
                  <c:v>3.9863572873644859</c:v>
                </c:pt>
                <c:pt idx="34">
                  <c:v>4.2412548877573135</c:v>
                </c:pt>
                <c:pt idx="35">
                  <c:v>4.2766302176376705</c:v>
                </c:pt>
                <c:pt idx="36">
                  <c:v>4.0776008873084315</c:v>
                </c:pt>
                <c:pt idx="37">
                  <c:v>3.9610707148954689</c:v>
                </c:pt>
                <c:pt idx="38">
                  <c:v>4.6836092271382874</c:v>
                </c:pt>
                <c:pt idx="39">
                  <c:v>5.0422293502688591</c:v>
                </c:pt>
                <c:pt idx="40">
                  <c:v>4.9382136965150707</c:v>
                </c:pt>
                <c:pt idx="41">
                  <c:v>4.9836451772696169</c:v>
                </c:pt>
                <c:pt idx="42">
                  <c:v>4.6247351864823418</c:v>
                </c:pt>
                <c:pt idx="43">
                  <c:v>4.8015582188567096</c:v>
                </c:pt>
                <c:pt idx="44">
                  <c:v>4.8446639647816783</c:v>
                </c:pt>
                <c:pt idx="45">
                  <c:v>4.7877237938519608</c:v>
                </c:pt>
                <c:pt idx="46">
                  <c:v>4.9597996714959329</c:v>
                </c:pt>
                <c:pt idx="47">
                  <c:v>4.8608860860215071</c:v>
                </c:pt>
                <c:pt idx="48">
                  <c:v>4.8863038380464356</c:v>
                </c:pt>
                <c:pt idx="49">
                  <c:v>5.3510522795087629</c:v>
                </c:pt>
                <c:pt idx="50">
                  <c:v>5.5130657736916842</c:v>
                </c:pt>
                <c:pt idx="51">
                  <c:v>5.4360755143309465</c:v>
                </c:pt>
                <c:pt idx="52">
                  <c:v>5.4158055850620457</c:v>
                </c:pt>
                <c:pt idx="53">
                  <c:v>5.3022690554527419</c:v>
                </c:pt>
                <c:pt idx="54">
                  <c:v>5.0269454078713798</c:v>
                </c:pt>
                <c:pt idx="55">
                  <c:v>4.8903995793392054</c:v>
                </c:pt>
                <c:pt idx="56">
                  <c:v>4.9542731342257689</c:v>
                </c:pt>
                <c:pt idx="57">
                  <c:v>4.7167125961469285</c:v>
                </c:pt>
                <c:pt idx="58">
                  <c:v>5.1542445969737951</c:v>
                </c:pt>
                <c:pt idx="59">
                  <c:v>5.2230706456780318</c:v>
                </c:pt>
                <c:pt idx="60">
                  <c:v>4.8751871472993198</c:v>
                </c:pt>
                <c:pt idx="61">
                  <c:v>4.9994820832514177</c:v>
                </c:pt>
                <c:pt idx="62">
                  <c:v>4.9434102623142451</c:v>
                </c:pt>
                <c:pt idx="63">
                  <c:v>4.7837842809056967</c:v>
                </c:pt>
                <c:pt idx="64">
                  <c:v>5.1066095840019061</c:v>
                </c:pt>
                <c:pt idx="65">
                  <c:v>5.1664842378166735</c:v>
                </c:pt>
                <c:pt idx="66">
                  <c:v>5.118714662733475</c:v>
                </c:pt>
              </c:numCache>
            </c:numRef>
          </c:val>
          <c:smooth val="0"/>
        </c:ser>
        <c:ser>
          <c:idx val="1"/>
          <c:order val="1"/>
          <c:tx>
            <c:v>No agrícola</c:v>
          </c:tx>
          <c:spPr>
            <a:ln>
              <a:solidFill>
                <a:sysClr val="windowText" lastClr="000000"/>
              </a:solidFill>
              <a:prstDash val="sysDash"/>
            </a:ln>
          </c:spPr>
          <c:marker>
            <c:symbol val="none"/>
          </c:marker>
          <c:cat>
            <c:numRef>
              <c:f>'Insumos gráf. 1-4'!$A$2:$A$68</c:f>
              <c:numCache>
                <c:formatCode>General</c:formatCode>
                <c:ptCount val="67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</c:numCache>
            </c:numRef>
          </c:cat>
          <c:val>
            <c:numRef>
              <c:f>'Insumos gráf. 1-4'!$L$2:$L$68</c:f>
              <c:numCache>
                <c:formatCode>General</c:formatCode>
                <c:ptCount val="67"/>
                <c:pt idx="0">
                  <c:v>12.711223203026478</c:v>
                </c:pt>
                <c:pt idx="1">
                  <c:v>11.606202017160925</c:v>
                </c:pt>
                <c:pt idx="2">
                  <c:v>11.903411775824591</c:v>
                </c:pt>
                <c:pt idx="3">
                  <c:v>12.331524593033432</c:v>
                </c:pt>
                <c:pt idx="4">
                  <c:v>12.948967375037412</c:v>
                </c:pt>
                <c:pt idx="5">
                  <c:v>13.117190138466732</c:v>
                </c:pt>
                <c:pt idx="6">
                  <c:v>13.460781046444694</c:v>
                </c:pt>
                <c:pt idx="7">
                  <c:v>13.955806612394083</c:v>
                </c:pt>
                <c:pt idx="8">
                  <c:v>14.009230311150816</c:v>
                </c:pt>
                <c:pt idx="9">
                  <c:v>14.123709163094206</c:v>
                </c:pt>
                <c:pt idx="10">
                  <c:v>13.312481329842379</c:v>
                </c:pt>
                <c:pt idx="11">
                  <c:v>13.098536432652425</c:v>
                </c:pt>
                <c:pt idx="12">
                  <c:v>13.219581334496294</c:v>
                </c:pt>
                <c:pt idx="13">
                  <c:v>13.539661446366695</c:v>
                </c:pt>
                <c:pt idx="14">
                  <c:v>14.525380475230557</c:v>
                </c:pt>
                <c:pt idx="15">
                  <c:v>14.331272960322384</c:v>
                </c:pt>
                <c:pt idx="16">
                  <c:v>14.600091302251448</c:v>
                </c:pt>
                <c:pt idx="17">
                  <c:v>15.200252242907629</c:v>
                </c:pt>
                <c:pt idx="18">
                  <c:v>15.330945632524777</c:v>
                </c:pt>
                <c:pt idx="19">
                  <c:v>15.242726549149779</c:v>
                </c:pt>
                <c:pt idx="20">
                  <c:v>15.364706276894207</c:v>
                </c:pt>
                <c:pt idx="21">
                  <c:v>15.834887339689015</c:v>
                </c:pt>
                <c:pt idx="22">
                  <c:v>16.145063577785674</c:v>
                </c:pt>
                <c:pt idx="23">
                  <c:v>15.783936243425833</c:v>
                </c:pt>
                <c:pt idx="24">
                  <c:v>15.928526723061907</c:v>
                </c:pt>
                <c:pt idx="25">
                  <c:v>16.183372271988443</c:v>
                </c:pt>
                <c:pt idx="26">
                  <c:v>16.918263303054925</c:v>
                </c:pt>
                <c:pt idx="27">
                  <c:v>16.21940387819194</c:v>
                </c:pt>
                <c:pt idx="28">
                  <c:v>15.770601796028579</c:v>
                </c:pt>
                <c:pt idx="29">
                  <c:v>15.184163100315413</c:v>
                </c:pt>
                <c:pt idx="30">
                  <c:v>15.662860292100353</c:v>
                </c:pt>
                <c:pt idx="31">
                  <c:v>16.060159769257435</c:v>
                </c:pt>
                <c:pt idx="32">
                  <c:v>15.54644031616386</c:v>
                </c:pt>
                <c:pt idx="33">
                  <c:v>17.451174138351561</c:v>
                </c:pt>
                <c:pt idx="34">
                  <c:v>16.102938522896423</c:v>
                </c:pt>
                <c:pt idx="35">
                  <c:v>14.951783432919001</c:v>
                </c:pt>
                <c:pt idx="36">
                  <c:v>19.36073702844665</c:v>
                </c:pt>
                <c:pt idx="37">
                  <c:v>20.539971768771935</c:v>
                </c:pt>
                <c:pt idx="38">
                  <c:v>15.236232966734317</c:v>
                </c:pt>
                <c:pt idx="39">
                  <c:v>15.85975106102519</c:v>
                </c:pt>
                <c:pt idx="40">
                  <c:v>17.870223876657658</c:v>
                </c:pt>
                <c:pt idx="41">
                  <c:v>18.005714405116329</c:v>
                </c:pt>
                <c:pt idx="42">
                  <c:v>17.22936539474729</c:v>
                </c:pt>
                <c:pt idx="43">
                  <c:v>17.63329418754385</c:v>
                </c:pt>
                <c:pt idx="44">
                  <c:v>17.466115830152173</c:v>
                </c:pt>
                <c:pt idx="45">
                  <c:v>17.275737509770469</c:v>
                </c:pt>
                <c:pt idx="46">
                  <c:v>17.973196368424162</c:v>
                </c:pt>
                <c:pt idx="47">
                  <c:v>17.823693973061843</c:v>
                </c:pt>
                <c:pt idx="48">
                  <c:v>18.013197705269469</c:v>
                </c:pt>
                <c:pt idx="49">
                  <c:v>18.37563592261786</c:v>
                </c:pt>
                <c:pt idx="50">
                  <c:v>18.350883576863133</c:v>
                </c:pt>
                <c:pt idx="51">
                  <c:v>18.439445847164293</c:v>
                </c:pt>
                <c:pt idx="52">
                  <c:v>18.369202461168133</c:v>
                </c:pt>
                <c:pt idx="53">
                  <c:v>18.191606372761733</c:v>
                </c:pt>
                <c:pt idx="54">
                  <c:v>17.828659113729309</c:v>
                </c:pt>
                <c:pt idx="55">
                  <c:v>16.942224082059827</c:v>
                </c:pt>
                <c:pt idx="56">
                  <c:v>16.006298712256847</c:v>
                </c:pt>
                <c:pt idx="57" formatCode="_ * #,##0.0000000_ ;_ * \-#,##0.0000000_ ;_ * &quot;-&quot;??_ ;_ @_ ">
                  <c:v>15.758243064439947</c:v>
                </c:pt>
                <c:pt idx="58" formatCode="_ * #,##0.0000000_ ;_ * \-#,##0.0000000_ ;_ * &quot;-&quot;??_ ;_ @_ ">
                  <c:v>15.792741530793636</c:v>
                </c:pt>
                <c:pt idx="59" formatCode="_ * #,##0.0000000_ ;_ * \-#,##0.0000000_ ;_ * &quot;-&quot;??_ ;_ @_ ">
                  <c:v>16.99579329730205</c:v>
                </c:pt>
                <c:pt idx="60" formatCode="_ * #,##0.0000000_ ;_ * \-#,##0.0000000_ ;_ * &quot;-&quot;??_ ;_ @_ ">
                  <c:v>16.824302276478946</c:v>
                </c:pt>
                <c:pt idx="61" formatCode="_ * #,##0.0000000_ ;_ * \-#,##0.0000000_ ;_ * &quot;-&quot;??_ ;_ @_ ">
                  <c:v>16.221363960181716</c:v>
                </c:pt>
                <c:pt idx="62" formatCode="_ * #,##0.0000000_ ;_ * \-#,##0.0000000_ ;_ * &quot;-&quot;??_ ;_ @_ ">
                  <c:v>16.745681723807444</c:v>
                </c:pt>
                <c:pt idx="63" formatCode="_ * #,##0.0000000_ ;_ * \-#,##0.0000000_ ;_ * &quot;-&quot;??_ ;_ @_ ">
                  <c:v>16.550297055198925</c:v>
                </c:pt>
                <c:pt idx="64" formatCode="_ * #,##0.0000000_ ;_ * \-#,##0.0000000_ ;_ * &quot;-&quot;??_ ;_ @_ ">
                  <c:v>16.567752965659309</c:v>
                </c:pt>
                <c:pt idx="65" formatCode="_ * #,##0.0000000_ ;_ * \-#,##0.0000000_ ;_ * &quot;-&quot;??_ ;_ @_ ">
                  <c:v>17.109070406513204</c:v>
                </c:pt>
                <c:pt idx="66" formatCode="_ * #,##0.0000000_ ;_ * \-#,##0.0000000_ ;_ * &quot;-&quot;??_ ;_ @_ ">
                  <c:v>17.408855555710165</c:v>
                </c:pt>
              </c:numCache>
            </c:numRef>
          </c:val>
          <c:smooth val="0"/>
        </c:ser>
        <c:ser>
          <c:idx val="2"/>
          <c:order val="2"/>
          <c:tx>
            <c:v>Agrícola-HP</c:v>
          </c:tx>
          <c:spPr>
            <a:ln>
              <a:solidFill>
                <a:sysClr val="windowText" lastClr="000000"/>
              </a:solidFill>
              <a:prstDash val="dashDot"/>
            </a:ln>
          </c:spPr>
          <c:marker>
            <c:symbol val="none"/>
          </c:marker>
          <c:val>
            <c:numRef>
              <c:f>'Insumos gráf. 1-4'!$K$2:$K$68</c:f>
              <c:numCache>
                <c:formatCode>General</c:formatCode>
                <c:ptCount val="67"/>
                <c:pt idx="0">
                  <c:v>20.405868180783301</c:v>
                </c:pt>
                <c:pt idx="1">
                  <c:v>19.572609218366601</c:v>
                </c:pt>
                <c:pt idx="2">
                  <c:v>18.728166731742</c:v>
                </c:pt>
                <c:pt idx="3">
                  <c:v>17.869153609418099</c:v>
                </c:pt>
                <c:pt idx="4">
                  <c:v>16.996990667186001</c:v>
                </c:pt>
                <c:pt idx="5">
                  <c:v>16.125375152542599</c:v>
                </c:pt>
                <c:pt idx="6">
                  <c:v>15.271747366513001</c:v>
                </c:pt>
                <c:pt idx="7">
                  <c:v>14.4563262800967</c:v>
                </c:pt>
                <c:pt idx="8">
                  <c:v>13.6842811580283</c:v>
                </c:pt>
                <c:pt idx="9">
                  <c:v>12.9422356131413</c:v>
                </c:pt>
                <c:pt idx="10">
                  <c:v>12.222866580889001</c:v>
                </c:pt>
                <c:pt idx="11">
                  <c:v>11.5269700845933</c:v>
                </c:pt>
                <c:pt idx="12">
                  <c:v>10.8486488100671</c:v>
                </c:pt>
                <c:pt idx="13">
                  <c:v>10.1835237206773</c:v>
                </c:pt>
                <c:pt idx="14">
                  <c:v>9.53624728119045</c:v>
                </c:pt>
                <c:pt idx="15">
                  <c:v>8.91015957716602</c:v>
                </c:pt>
                <c:pt idx="16">
                  <c:v>8.3097615379017</c:v>
                </c:pt>
                <c:pt idx="17">
                  <c:v>7.7369244392435297</c:v>
                </c:pt>
                <c:pt idx="18">
                  <c:v>7.1897410313784897</c:v>
                </c:pt>
                <c:pt idx="19">
                  <c:v>6.66919380418115</c:v>
                </c:pt>
                <c:pt idx="20">
                  <c:v>6.1777425854522701</c:v>
                </c:pt>
                <c:pt idx="21">
                  <c:v>5.7188831034808203</c:v>
                </c:pt>
                <c:pt idx="22">
                  <c:v>5.3050811516912404</c:v>
                </c:pt>
                <c:pt idx="23">
                  <c:v>4.9476492559831602</c:v>
                </c:pt>
                <c:pt idx="24">
                  <c:v>4.6519738833993101</c:v>
                </c:pt>
                <c:pt idx="25">
                  <c:v>4.4160694265525802</c:v>
                </c:pt>
                <c:pt idx="26">
                  <c:v>4.2345176660918504</c:v>
                </c:pt>
                <c:pt idx="27">
                  <c:v>4.1012174368504901</c:v>
                </c:pt>
                <c:pt idx="28">
                  <c:v>4.0095066910009596</c:v>
                </c:pt>
                <c:pt idx="29">
                  <c:v>3.9533096392271898</c:v>
                </c:pt>
                <c:pt idx="30">
                  <c:v>3.9285431136231299</c:v>
                </c:pt>
                <c:pt idx="31">
                  <c:v>3.9335986672404299</c:v>
                </c:pt>
                <c:pt idx="32">
                  <c:v>3.96492701533453</c:v>
                </c:pt>
                <c:pt idx="33">
                  <c:v>4.0182228836884599</c:v>
                </c:pt>
                <c:pt idx="34">
                  <c:v>4.0890533084919003</c:v>
                </c:pt>
                <c:pt idx="35">
                  <c:v>4.1726666699676702</c:v>
                </c:pt>
                <c:pt idx="36">
                  <c:v>4.2658333641336403</c:v>
                </c:pt>
                <c:pt idx="37">
                  <c:v>4.3663634224880097</c:v>
                </c:pt>
                <c:pt idx="38">
                  <c:v>4.4701845517576597</c:v>
                </c:pt>
                <c:pt idx="39">
                  <c:v>4.5691715315945798</c:v>
                </c:pt>
                <c:pt idx="40">
                  <c:v>4.6573333884031802</c:v>
                </c:pt>
                <c:pt idx="41">
                  <c:v>4.73340972677192</c:v>
                </c:pt>
                <c:pt idx="42">
                  <c:v>4.7989489543752297</c:v>
                </c:pt>
                <c:pt idx="43">
                  <c:v>4.8580018333898298</c:v>
                </c:pt>
                <c:pt idx="44">
                  <c:v>4.91287698830868</c:v>
                </c:pt>
                <c:pt idx="45">
                  <c:v>4.9653186074808202</c:v>
                </c:pt>
                <c:pt idx="46">
                  <c:v>5.0163887490222496</c:v>
                </c:pt>
                <c:pt idx="47">
                  <c:v>5.0653735229141201</c:v>
                </c:pt>
                <c:pt idx="48">
                  <c:v>5.1109931483573803</c:v>
                </c:pt>
                <c:pt idx="49">
                  <c:v>5.1499229701838098</c:v>
                </c:pt>
                <c:pt idx="50">
                  <c:v>5.1765914401216602</c:v>
                </c:pt>
                <c:pt idx="51">
                  <c:v>5.1874383029973199</c:v>
                </c:pt>
                <c:pt idx="52">
                  <c:v>5.1822680469759703</c:v>
                </c:pt>
                <c:pt idx="53">
                  <c:v>5.1633715323328104</c:v>
                </c:pt>
                <c:pt idx="54">
                  <c:v>5.1353749947232998</c:v>
                </c:pt>
                <c:pt idx="55">
                  <c:v>5.1042936450295402</c:v>
                </c:pt>
                <c:pt idx="56">
                  <c:v>5.0750583982664397</c:v>
                </c:pt>
                <c:pt idx="57">
                  <c:v>5.0504612287885697</c:v>
                </c:pt>
                <c:pt idx="58">
                  <c:v>5.0320862583078796</c:v>
                </c:pt>
                <c:pt idx="59">
                  <c:v>5.0181801222083999</c:v>
                </c:pt>
                <c:pt idx="60">
                  <c:v>5.0082110392610897</c:v>
                </c:pt>
                <c:pt idx="61">
                  <c:v>5.0036961334748504</c:v>
                </c:pt>
                <c:pt idx="62">
                  <c:v>5.0048222899359303</c:v>
                </c:pt>
                <c:pt idx="63">
                  <c:v>5.0117342532258604</c:v>
                </c:pt>
                <c:pt idx="64">
                  <c:v>5.0239626476468002</c:v>
                </c:pt>
                <c:pt idx="65">
                  <c:v>5.0387585977786697</c:v>
                </c:pt>
                <c:pt idx="66">
                  <c:v>5.0541996975648802</c:v>
                </c:pt>
              </c:numCache>
            </c:numRef>
          </c:val>
          <c:smooth val="0"/>
        </c:ser>
        <c:ser>
          <c:idx val="3"/>
          <c:order val="3"/>
          <c:tx>
            <c:v>No agrícola-HP</c:v>
          </c:tx>
          <c:spPr>
            <a:ln>
              <a:solidFill>
                <a:sysClr val="windowText" lastClr="000000"/>
              </a:solidFill>
              <a:prstDash val="sysDot"/>
            </a:ln>
          </c:spPr>
          <c:marker>
            <c:symbol val="none"/>
          </c:marker>
          <c:val>
            <c:numRef>
              <c:f>'Insumos gráf. 1-4'!$M$2:$M$68</c:f>
              <c:numCache>
                <c:formatCode>General</c:formatCode>
                <c:ptCount val="67"/>
                <c:pt idx="0">
                  <c:v>12.0642547090796</c:v>
                </c:pt>
                <c:pt idx="1">
                  <c:v>12.241385128362699</c:v>
                </c:pt>
                <c:pt idx="2">
                  <c:v>12.4249852325551</c:v>
                </c:pt>
                <c:pt idx="3">
                  <c:v>12.6151728754822</c:v>
                </c:pt>
                <c:pt idx="4">
                  <c:v>12.8068501764442</c:v>
                </c:pt>
                <c:pt idx="5">
                  <c:v>12.992082771886199</c:v>
                </c:pt>
                <c:pt idx="6">
                  <c:v>13.164357470289101</c:v>
                </c:pt>
                <c:pt idx="7">
                  <c:v>13.318412153814601</c:v>
                </c:pt>
                <c:pt idx="8">
                  <c:v>13.4519489404219</c:v>
                </c:pt>
                <c:pt idx="9">
                  <c:v>13.5690438926318</c:v>
                </c:pt>
                <c:pt idx="10">
                  <c:v>13.6793458866611</c:v>
                </c:pt>
                <c:pt idx="11">
                  <c:v>13.7980504513999</c:v>
                </c:pt>
                <c:pt idx="12">
                  <c:v>13.9366844701721</c:v>
                </c:pt>
                <c:pt idx="13">
                  <c:v>14.0997796860874</c:v>
                </c:pt>
                <c:pt idx="14">
                  <c:v>14.2846968108538</c:v>
                </c:pt>
                <c:pt idx="15">
                  <c:v>14.4831953738185</c:v>
                </c:pt>
                <c:pt idx="16">
                  <c:v>14.68944174102</c:v>
                </c:pt>
                <c:pt idx="17">
                  <c:v>14.8960830543587</c:v>
                </c:pt>
                <c:pt idx="18">
                  <c:v>15.0948729513249</c:v>
                </c:pt>
                <c:pt idx="19">
                  <c:v>15.2806067612651</c:v>
                </c:pt>
                <c:pt idx="20">
                  <c:v>15.4504405403127</c:v>
                </c:pt>
                <c:pt idx="21">
                  <c:v>15.601151542488401</c:v>
                </c:pt>
                <c:pt idx="22">
                  <c:v>15.7286596792097</c:v>
                </c:pt>
                <c:pt idx="23">
                  <c:v>15.831222219869501</c:v>
                </c:pt>
                <c:pt idx="24">
                  <c:v>15.9112604728682</c:v>
                </c:pt>
                <c:pt idx="25">
                  <c:v>15.970722886807801</c:v>
                </c:pt>
                <c:pt idx="26">
                  <c:v>16.0117305727615</c:v>
                </c:pt>
                <c:pt idx="27">
                  <c:v>16.038531135634301</c:v>
                </c:pt>
                <c:pt idx="28">
                  <c:v>16.064437507603898</c:v>
                </c:pt>
                <c:pt idx="29">
                  <c:v>16.104571348291401</c:v>
                </c:pt>
                <c:pt idx="30">
                  <c:v>16.171115960241899</c:v>
                </c:pt>
                <c:pt idx="31">
                  <c:v>16.2670505635176</c:v>
                </c:pt>
                <c:pt idx="32">
                  <c:v>16.390271821478301</c:v>
                </c:pt>
                <c:pt idx="33">
                  <c:v>16.5366074895488</c:v>
                </c:pt>
                <c:pt idx="34">
                  <c:v>16.693447008138701</c:v>
                </c:pt>
                <c:pt idx="35">
                  <c:v>16.857325484162502</c:v>
                </c:pt>
                <c:pt idx="36">
                  <c:v>17.0188729396532</c:v>
                </c:pt>
                <c:pt idx="37">
                  <c:v>17.149663976102101</c:v>
                </c:pt>
                <c:pt idx="38">
                  <c:v>17.244691835904099</c:v>
                </c:pt>
                <c:pt idx="39">
                  <c:v>17.332852839392999</c:v>
                </c:pt>
                <c:pt idx="40">
                  <c:v>17.4229587182435</c:v>
                </c:pt>
                <c:pt idx="41">
                  <c:v>17.5090901863365</c:v>
                </c:pt>
                <c:pt idx="42">
                  <c:v>17.5898006091704</c:v>
                </c:pt>
                <c:pt idx="43">
                  <c:v>17.668609594480198</c:v>
                </c:pt>
                <c:pt idx="44">
                  <c:v>17.7454323978091</c:v>
                </c:pt>
                <c:pt idx="45">
                  <c:v>17.819831120655699</c:v>
                </c:pt>
                <c:pt idx="46">
                  <c:v>17.8885746988405</c:v>
                </c:pt>
                <c:pt idx="47">
                  <c:v>17.942991132077299</c:v>
                </c:pt>
                <c:pt idx="48">
                  <c:v>17.975254636791501</c:v>
                </c:pt>
                <c:pt idx="49">
                  <c:v>17.976346457787901</c:v>
                </c:pt>
                <c:pt idx="50">
                  <c:v>17.937627270603201</c:v>
                </c:pt>
                <c:pt idx="51">
                  <c:v>17.854450645396302</c:v>
                </c:pt>
                <c:pt idx="52">
                  <c:v>17.7263027154201</c:v>
                </c:pt>
                <c:pt idx="53">
                  <c:v>17.558519565973601</c:v>
                </c:pt>
                <c:pt idx="54">
                  <c:v>17.362866279801299</c:v>
                </c:pt>
                <c:pt idx="55">
                  <c:v>17.157438807688401</c:v>
                </c:pt>
                <c:pt idx="56">
                  <c:v>16.964991028721698</c:v>
                </c:pt>
                <c:pt idx="57" formatCode="_ * #,##0.0000000_ ;_ * \-#,##0.0000000_ ;_ * &quot;-&quot;??_ ;_ @_ ">
                  <c:v>16.806124674711398</c:v>
                </c:pt>
                <c:pt idx="58" formatCode="_ * #,##0.0000000_ ;_ * \-#,##0.0000000_ ;_ * &quot;-&quot;??_ ;_ @_ ">
                  <c:v>16.6918545542804</c:v>
                </c:pt>
                <c:pt idx="59" formatCode="_ * #,##0.0000000_ ;_ * \-#,##0.0000000_ ;_ * &quot;-&quot;??_ ;_ @_ ">
                  <c:v>16.622716660304398</c:v>
                </c:pt>
                <c:pt idx="60" formatCode="_ * #,##0.0000000_ ;_ * \-#,##0.0000000_ ;_ * &quot;-&quot;??_ ;_ @_ ">
                  <c:v>16.5902558551164</c:v>
                </c:pt>
                <c:pt idx="61" formatCode="_ * #,##0.0000000_ ;_ * \-#,##0.0000000_ ;_ * &quot;-&quot;??_ ;_ @_ ">
                  <c:v>16.589747767446301</c:v>
                </c:pt>
                <c:pt idx="62" formatCode="_ * #,##0.0000000_ ;_ * \-#,##0.0000000_ ;_ * &quot;-&quot;??_ ;_ @_ ">
                  <c:v>16.618808490472802</c:v>
                </c:pt>
                <c:pt idx="63" formatCode="_ * #,##0.0000000_ ;_ * \-#,##0.0000000_ ;_ * &quot;-&quot;??_ ;_ @_ ">
                  <c:v>16.671370279700199</c:v>
                </c:pt>
                <c:pt idx="64" formatCode="_ * #,##0.0000000_ ;_ * \-#,##0.0000000_ ;_ * &quot;-&quot;??_ ;_ @_ ">
                  <c:v>16.742634122728099</c:v>
                </c:pt>
                <c:pt idx="65" formatCode="_ * #,##0.0000000_ ;_ * \-#,##0.0000000_ ;_ * &quot;-&quot;??_ ;_ @_ ">
                  <c:v>16.826590275359099</c:v>
                </c:pt>
                <c:pt idx="66" formatCode="_ * #,##0.0000000_ ;_ * \-#,##0.0000000_ ;_ * &quot;-&quot;??_ ;_ @_ ">
                  <c:v>16.915480182168402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413440"/>
        <c:axId val="104419328"/>
      </c:lineChart>
      <c:catAx>
        <c:axId val="104413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s-PE"/>
          </a:p>
        </c:txPr>
        <c:crossAx val="104419328"/>
        <c:crosses val="autoZero"/>
        <c:auto val="1"/>
        <c:lblAlgn val="ctr"/>
        <c:lblOffset val="100"/>
        <c:noMultiLvlLbl val="0"/>
      </c:catAx>
      <c:valAx>
        <c:axId val="104419328"/>
        <c:scaling>
          <c:orientation val="minMax"/>
          <c:min val="2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PE"/>
                  <a:t>%</a:t>
                </a:r>
              </a:p>
            </c:rich>
          </c:tx>
          <c:layout>
            <c:manualLayout>
              <c:xMode val="edge"/>
              <c:yMode val="edge"/>
              <c:x val="0"/>
              <c:y val="1.5714506172839534E-2"/>
            </c:manualLayout>
          </c:layout>
          <c:overlay val="0"/>
        </c:title>
        <c:numFmt formatCode="#,##0" sourceLinked="0"/>
        <c:majorTickMark val="none"/>
        <c:minorTickMark val="none"/>
        <c:tickLblPos val="nextTo"/>
        <c:crossAx val="1044134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1.0036146683794697E-2"/>
          <c:y val="0.93697310405643741"/>
          <c:w val="0.98144646519770307"/>
          <c:h val="5.55952380952381E-2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000">
          <a:latin typeface="Times New Roman" pitchFamily="18" charset="0"/>
          <a:cs typeface="Times New Roman" pitchFamily="18" charset="0"/>
        </a:defRPr>
      </a:pPr>
      <a:endParaRPr lang="es-PE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P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652626754988966E-2"/>
          <c:y val="4.2114814706404172E-2"/>
          <c:w val="0.90231504395283924"/>
          <c:h val="0.77181919679525746"/>
        </c:manualLayout>
      </c:layout>
      <c:lineChart>
        <c:grouping val="standard"/>
        <c:varyColors val="0"/>
        <c:ser>
          <c:idx val="0"/>
          <c:order val="0"/>
          <c:tx>
            <c:strRef>
              <c:f>'Insumo gráf. 5'!$B$6</c:f>
              <c:strCache>
                <c:ptCount val="1"/>
                <c:pt idx="0">
                  <c:v>Asalariados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dLbls>
            <c:dLbl>
              <c:idx val="0"/>
              <c:layout>
                <c:manualLayout>
                  <c:x val="-3.0941981105413238E-3"/>
                  <c:y val="2.23961006096324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7.7354952763533094E-3"/>
                  <c:y val="-4.199268864306082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3.0941981105412669E-3"/>
                  <c:y val="-2.23961006096324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"/>
                  <c:y val="-2.23961006096324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1.5470990552706619E-3"/>
                  <c:y val="-2.79951257620405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0"/>
                  <c:y val="-1.95965880334283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'Insumo gráf. 5'!$D$5:$M$5</c:f>
              <c:numCache>
                <c:formatCode>General</c:formatCode>
                <c:ptCount val="10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</c:numCache>
            </c:numRef>
          </c:cat>
          <c:val>
            <c:numRef>
              <c:f>'Insumo gráf. 5'!$D$6:$M$6</c:f>
              <c:numCache>
                <c:formatCode>0.000</c:formatCode>
                <c:ptCount val="10"/>
                <c:pt idx="0">
                  <c:v>0.19007361098982789</c:v>
                </c:pt>
                <c:pt idx="1">
                  <c:v>0.19298012140684076</c:v>
                </c:pt>
                <c:pt idx="2">
                  <c:v>0.20557833216026569</c:v>
                </c:pt>
                <c:pt idx="3">
                  <c:v>0.19630719059304994</c:v>
                </c:pt>
                <c:pt idx="4">
                  <c:v>0.19848947811366419</c:v>
                </c:pt>
                <c:pt idx="5">
                  <c:v>0.19510035992766603</c:v>
                </c:pt>
                <c:pt idx="6">
                  <c:v>0.19016337572851372</c:v>
                </c:pt>
                <c:pt idx="7">
                  <c:v>0.17641571722175958</c:v>
                </c:pt>
                <c:pt idx="8">
                  <c:v>0.17972613308564361</c:v>
                </c:pt>
                <c:pt idx="9">
                  <c:v>0.18226447274833235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'Insumo gráf. 5'!$B$7</c:f>
              <c:strCache>
                <c:ptCount val="1"/>
                <c:pt idx="0">
                  <c:v>Ingreso mixto</c:v>
                </c:pt>
              </c:strCache>
            </c:strRef>
          </c:tx>
          <c:spPr>
            <a:ln>
              <a:solidFill>
                <a:sysClr val="windowText" lastClr="000000"/>
              </a:solidFill>
              <a:prstDash val="dash"/>
            </a:ln>
          </c:spPr>
          <c:marker>
            <c:symbol val="none"/>
          </c:marker>
          <c:dLbls>
            <c:dLbl>
              <c:idx val="5"/>
              <c:layout>
                <c:manualLayout>
                  <c:x val="0"/>
                  <c:y val="2.23961006096324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-2.51956131858364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0"/>
                  <c:y val="1.95965880334284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.0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'Insumo gráf. 5'!$D$5:$M$5</c:f>
              <c:numCache>
                <c:formatCode>General</c:formatCode>
                <c:ptCount val="10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</c:numCache>
            </c:numRef>
          </c:cat>
          <c:val>
            <c:numRef>
              <c:f>'Insumo gráf. 5'!$D$7:$M$7</c:f>
              <c:numCache>
                <c:formatCode>0.000</c:formatCode>
                <c:ptCount val="10"/>
                <c:pt idx="0">
                  <c:v>0.1798048069831551</c:v>
                </c:pt>
                <c:pt idx="1">
                  <c:v>0.17233368756585951</c:v>
                </c:pt>
                <c:pt idx="2">
                  <c:v>0.18853030560201756</c:v>
                </c:pt>
                <c:pt idx="3">
                  <c:v>0.17137588213037397</c:v>
                </c:pt>
                <c:pt idx="4">
                  <c:v>0.16225561093260046</c:v>
                </c:pt>
                <c:pt idx="5">
                  <c:v>0.15242817550833346</c:v>
                </c:pt>
                <c:pt idx="6">
                  <c:v>0.15360148435524762</c:v>
                </c:pt>
                <c:pt idx="7">
                  <c:v>0.15033403912116641</c:v>
                </c:pt>
                <c:pt idx="8">
                  <c:v>0.16618043654098688</c:v>
                </c:pt>
                <c:pt idx="9">
                  <c:v>0.17674799007316852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'Insumo gráf. 5'!$B$8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solidFill>
                <a:sysClr val="windowText" lastClr="000000"/>
              </a:solidFill>
              <a:prstDash val="sysDot"/>
            </a:ln>
          </c:spPr>
          <c:marker>
            <c:symbol val="none"/>
          </c:marker>
          <c:dLbls>
            <c:dLbl>
              <c:idx val="1"/>
              <c:layout>
                <c:manualLayout>
                  <c:x val="-2.3206485829059931E-2"/>
                  <c:y val="-3.919317606685676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1.701808960797728E-2"/>
                  <c:y val="-2.79951257620405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7.7354952763533094E-3"/>
                  <c:y val="-2.23961006096324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-1.95965880334283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1.2376792442165295E-2"/>
                  <c:y val="2.79951257620405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0"/>
                  <c:y val="-1.399756288102032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0.000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'Insumo gráf. 5'!$D$5:$M$5</c:f>
              <c:numCache>
                <c:formatCode>General</c:formatCode>
                <c:ptCount val="10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</c:numCache>
            </c:numRef>
          </c:cat>
          <c:val>
            <c:numRef>
              <c:f>'Insumo gráf. 5'!$D$8:$M$8</c:f>
              <c:numCache>
                <c:formatCode>0.000</c:formatCode>
                <c:ptCount val="10"/>
                <c:pt idx="0">
                  <c:v>0.2034625899455689</c:v>
                </c:pt>
                <c:pt idx="1">
                  <c:v>0.17538284333283027</c:v>
                </c:pt>
                <c:pt idx="2">
                  <c:v>0.20936881884391886</c:v>
                </c:pt>
                <c:pt idx="3">
                  <c:v>0.19012613092884822</c:v>
                </c:pt>
                <c:pt idx="4">
                  <c:v>0.18721521571248731</c:v>
                </c:pt>
                <c:pt idx="5">
                  <c:v>0.18230660704329571</c:v>
                </c:pt>
                <c:pt idx="6">
                  <c:v>0.16897375908338905</c:v>
                </c:pt>
                <c:pt idx="7">
                  <c:v>0.16730828236305051</c:v>
                </c:pt>
                <c:pt idx="8">
                  <c:v>0.17768513337537689</c:v>
                </c:pt>
                <c:pt idx="9">
                  <c:v>0.17775018304165521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557568"/>
        <c:axId val="104579840"/>
      </c:lineChart>
      <c:catAx>
        <c:axId val="104557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4579840"/>
        <c:crosses val="autoZero"/>
        <c:auto val="1"/>
        <c:lblAlgn val="ctr"/>
        <c:lblOffset val="100"/>
        <c:noMultiLvlLbl val="0"/>
      </c:catAx>
      <c:valAx>
        <c:axId val="104579840"/>
        <c:scaling>
          <c:orientation val="minMax"/>
          <c:min val="0.14000000000000001"/>
        </c:scaling>
        <c:delete val="0"/>
        <c:axPos val="l"/>
        <c:majorGridlines/>
        <c:numFmt formatCode="#,##0.00" sourceLinked="0"/>
        <c:majorTickMark val="out"/>
        <c:minorTickMark val="none"/>
        <c:tickLblPos val="nextTo"/>
        <c:crossAx val="1045575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062950464525276E-3"/>
          <c:y val="0.89782105221027952"/>
          <c:w val="0.98322809648793896"/>
          <c:h val="8.8188664525313029E-2"/>
        </c:manualLayout>
      </c:layout>
      <c:overlay val="0"/>
    </c:legend>
    <c:plotVisOnly val="1"/>
    <c:dispBlanksAs val="gap"/>
    <c:showDLblsOverMax val="0"/>
  </c:chart>
  <c:spPr>
    <a:solidFill>
      <a:schemeClr val="bg1"/>
    </a:solidFill>
    <a:ln>
      <a:solidFill>
        <a:schemeClr val="tx1"/>
      </a:solidFill>
    </a:ln>
  </c:spPr>
  <c:txPr>
    <a:bodyPr/>
    <a:lstStyle/>
    <a:p>
      <a:pPr>
        <a:defRPr sz="1000">
          <a:latin typeface="Times New Roman" pitchFamily="18" charset="0"/>
          <a:cs typeface="Times New Roman" pitchFamily="18" charset="0"/>
        </a:defRPr>
      </a:pPr>
      <a:endParaRPr lang="es-PE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P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0839836791385155E-2"/>
          <c:y val="2.5716142577025609E-2"/>
          <c:w val="0.89965614783036896"/>
          <c:h val="0.8788570363359185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'[1]Base de datos (2)'!$B$2</c:f>
              <c:strCache>
                <c:ptCount val="1"/>
                <c:pt idx="0">
                  <c:v>Mendoza et al. (2011) corregido por PBI</c:v>
                </c:pt>
              </c:strCache>
            </c:strRef>
          </c:tx>
          <c:spPr>
            <a:ln w="28575" cap="rnd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layout>
                <c:manualLayout>
                  <c:x val="-2.7356527935323135E-3"/>
                  <c:y val="-1.8904110676538886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</c:dLbl>
            <c:dLbl>
              <c:idx val="25"/>
              <c:layout>
                <c:manualLayout>
                  <c:x val="-5.5679150577653547E-3"/>
                  <c:y val="1.1338497038852126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856912724436013"/>
                      <c:h val="0.11131377212592251"/>
                    </c:manualLayout>
                  </c15:layout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vert="horz"/>
              <a:lstStyle/>
              <a:p>
                <a:pPr>
                  <a:defRPr/>
                </a:pPr>
                <a:endParaRPr lang="es-PE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/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'[1]Base de datos (2)'!$A$18:$A$34</c:f>
              <c:numCache>
                <c:formatCode>General</c:formatCode>
                <c:ptCount val="1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</c:numCache>
            </c:numRef>
          </c:xVal>
          <c:yVal>
            <c:numRef>
              <c:f>'[1]Base de datos (2)'!$B$18:$B$34</c:f>
              <c:numCache>
                <c:formatCode>General</c:formatCode>
                <c:ptCount val="17"/>
                <c:pt idx="0">
                  <c:v>0.64900000000000002</c:v>
                </c:pt>
                <c:pt idx="1">
                  <c:v>0.69099999999999995</c:v>
                </c:pt>
                <c:pt idx="2">
                  <c:v>0.70299999999999996</c:v>
                </c:pt>
                <c:pt idx="3">
                  <c:v>0.69299999999999995</c:v>
                </c:pt>
                <c:pt idx="4">
                  <c:v>0.68799999999999994</c:v>
                </c:pt>
                <c:pt idx="5">
                  <c:v>0.68600000000000005</c:v>
                </c:pt>
                <c:pt idx="6">
                  <c:v>0.66600000000000004</c:v>
                </c:pt>
                <c:pt idx="7">
                  <c:v>0.64200000000000002</c:v>
                </c:pt>
                <c:pt idx="8">
                  <c:v>0.63600000000000001</c:v>
                </c:pt>
                <c:pt idx="9">
                  <c:v>0.625</c:v>
                </c:pt>
                <c:pt idx="10">
                  <c:v>0.60399999999999998</c:v>
                </c:pt>
              </c:numCache>
            </c:numRef>
          </c:yVal>
          <c:smooth val="1"/>
        </c:ser>
        <c:ser>
          <c:idx val="2"/>
          <c:order val="1"/>
          <c:tx>
            <c:strRef>
              <c:f>'[1]Base de datos (2)'!$D$2</c:f>
              <c:strCache>
                <c:ptCount val="1"/>
                <c:pt idx="0">
                  <c:v>Mendoza et al. (2011) corregido por PNB</c:v>
                </c:pt>
              </c:strCache>
            </c:strRef>
          </c:tx>
          <c:spPr>
            <a:ln w="28575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layout>
                <c:manualLayout>
                  <c:x val="-1.3678263967661568E-3"/>
                  <c:y val="2.3105024160214239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'[1]Base de datos (2)'!$A$18:$A$34</c:f>
              <c:numCache>
                <c:formatCode>General</c:formatCode>
                <c:ptCount val="1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</c:numCache>
            </c:numRef>
          </c:xVal>
          <c:yVal>
            <c:numRef>
              <c:f>'[1]Base de datos (2)'!$D$18:$D$34</c:f>
              <c:numCache>
                <c:formatCode>General</c:formatCode>
                <c:ptCount val="17"/>
                <c:pt idx="0">
                  <c:v>0.64200000000000002</c:v>
                </c:pt>
                <c:pt idx="1">
                  <c:v>0.68600000000000005</c:v>
                </c:pt>
                <c:pt idx="2">
                  <c:v>0.69699999999999984</c:v>
                </c:pt>
                <c:pt idx="3">
                  <c:v>0.68500000000000005</c:v>
                </c:pt>
                <c:pt idx="4">
                  <c:v>0.67500000000000004</c:v>
                </c:pt>
                <c:pt idx="5">
                  <c:v>0.67</c:v>
                </c:pt>
                <c:pt idx="6">
                  <c:v>0.64500000000000002</c:v>
                </c:pt>
                <c:pt idx="7">
                  <c:v>0.622</c:v>
                </c:pt>
                <c:pt idx="8">
                  <c:v>0.61899999999999999</c:v>
                </c:pt>
                <c:pt idx="9">
                  <c:v>0.61</c:v>
                </c:pt>
                <c:pt idx="10">
                  <c:v>0.58799999999999997</c:v>
                </c:pt>
              </c:numCache>
            </c:numRef>
          </c:yVal>
          <c:smooth val="1"/>
        </c:ser>
        <c:ser>
          <c:idx val="4"/>
          <c:order val="2"/>
          <c:tx>
            <c:strRef>
              <c:f>'[1]Base de datos (2)'!$F$2</c:f>
              <c:strCache>
                <c:ptCount val="1"/>
                <c:pt idx="0">
                  <c:v>Cruz-Saco et al. (2018)</c:v>
                </c:pt>
              </c:strCache>
            </c:strRef>
          </c:tx>
          <c:spPr>
            <a:ln w="28575" cap="rnd">
              <a:solidFill>
                <a:schemeClr val="tx1"/>
              </a:solidFill>
              <a:prstDash val="lgDash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layout>
                <c:manualLayout>
                  <c:x val="-1.0770286578679286E-7"/>
                  <c:y val="4.200913483675316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28"/>
              <c:layout>
                <c:manualLayout>
                  <c:x val="-1.0207431411583917E-2"/>
                  <c:y val="7.1158016533736976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vert="horz"/>
              <a:lstStyle/>
              <a:p>
                <a:pPr>
                  <a:defRPr/>
                </a:pPr>
                <a:endParaRPr lang="es-PE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/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'[1]Base de datos (2)'!$A$18:$A$34</c:f>
              <c:numCache>
                <c:formatCode>General</c:formatCode>
                <c:ptCount val="1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</c:numCache>
            </c:numRef>
          </c:xVal>
          <c:yVal>
            <c:numRef>
              <c:f>'[1]Base de datos (2)'!$F$18:$F$34</c:f>
              <c:numCache>
                <c:formatCode>General</c:formatCode>
                <c:ptCount val="17"/>
                <c:pt idx="0">
                  <c:v>0.65400000000000003</c:v>
                </c:pt>
                <c:pt idx="1">
                  <c:v>0.68599999999999994</c:v>
                </c:pt>
                <c:pt idx="2">
                  <c:v>0.67200000000000004</c:v>
                </c:pt>
                <c:pt idx="3">
                  <c:v>0.70400000000000007</c:v>
                </c:pt>
                <c:pt idx="4">
                  <c:v>0.66799999999999993</c:v>
                </c:pt>
                <c:pt idx="5">
                  <c:v>0.69799999999999995</c:v>
                </c:pt>
                <c:pt idx="6">
                  <c:v>0.68900000000000006</c:v>
                </c:pt>
                <c:pt idx="7">
                  <c:v>0.67799999999999994</c:v>
                </c:pt>
                <c:pt idx="8">
                  <c:v>0.66500000000000004</c:v>
                </c:pt>
                <c:pt idx="9">
                  <c:v>0.64500000000000002</c:v>
                </c:pt>
                <c:pt idx="10">
                  <c:v>0.65200000000000002</c:v>
                </c:pt>
                <c:pt idx="11">
                  <c:v>0.66599999999999993</c:v>
                </c:pt>
                <c:pt idx="12">
                  <c:v>0.65799999999999992</c:v>
                </c:pt>
                <c:pt idx="13">
                  <c:v>0.66299999999999992</c:v>
                </c:pt>
                <c:pt idx="14">
                  <c:v>0.66200000000000003</c:v>
                </c:pt>
                <c:pt idx="15">
                  <c:v>0.66700000000000004</c:v>
                </c:pt>
              </c:numCache>
            </c:numRef>
          </c:yVal>
          <c:smooth val="1"/>
        </c:ser>
        <c:ser>
          <c:idx val="6"/>
          <c:order val="3"/>
          <c:tx>
            <c:strRef>
              <c:f>'[1]Base de datos (2)'!$J$2</c:f>
              <c:strCache>
                <c:ptCount val="1"/>
                <c:pt idx="0">
                  <c:v>INEI</c:v>
                </c:pt>
              </c:strCache>
            </c:strRef>
          </c:tx>
          <c:spPr>
            <a:ln w="28575" cap="rnd">
              <a:solidFill>
                <a:schemeClr val="tx1"/>
              </a:solidFill>
              <a:prstDash val="lgDashDotDot"/>
              <a:round/>
            </a:ln>
            <a:effectLst/>
          </c:spPr>
          <c:marker>
            <c:symbol val="none"/>
          </c:marker>
          <c:dLbls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layout>
                <c:manualLayout>
                  <c:x val="-1.778174315796004E-2"/>
                  <c:y val="3.9908678094915502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vert="horz"/>
              <a:lstStyle/>
              <a:p>
                <a:pPr>
                  <a:defRPr/>
                </a:pPr>
                <a:endParaRPr lang="es-PE"/>
              </a:p>
            </c:tx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/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'[1]Base de datos (2)'!$A$18:$A$34</c:f>
              <c:numCache>
                <c:formatCode>General</c:formatCode>
                <c:ptCount val="1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</c:numCache>
            </c:numRef>
          </c:xVal>
          <c:yVal>
            <c:numRef>
              <c:f>'[1]Base de datos (2)'!$J$18:$J$34</c:f>
              <c:numCache>
                <c:formatCode>General</c:formatCode>
                <c:ptCount val="17"/>
                <c:pt idx="1">
                  <c:v>0.52</c:v>
                </c:pt>
                <c:pt idx="2">
                  <c:v>0.54</c:v>
                </c:pt>
                <c:pt idx="3">
                  <c:v>0.54</c:v>
                </c:pt>
                <c:pt idx="4">
                  <c:v>0.49200000000000005</c:v>
                </c:pt>
                <c:pt idx="5">
                  <c:v>0.50800000000000001</c:v>
                </c:pt>
                <c:pt idx="6">
                  <c:v>0.499</c:v>
                </c:pt>
                <c:pt idx="7">
                  <c:v>0.5</c:v>
                </c:pt>
                <c:pt idx="8">
                  <c:v>0.48</c:v>
                </c:pt>
                <c:pt idx="9">
                  <c:v>0.47</c:v>
                </c:pt>
                <c:pt idx="10">
                  <c:v>0.46</c:v>
                </c:pt>
                <c:pt idx="11">
                  <c:v>0.45</c:v>
                </c:pt>
                <c:pt idx="12">
                  <c:v>0.45</c:v>
                </c:pt>
                <c:pt idx="13">
                  <c:v>0.44</c:v>
                </c:pt>
                <c:pt idx="14">
                  <c:v>0.44</c:v>
                </c:pt>
                <c:pt idx="15">
                  <c:v>0.44</c:v>
                </c:pt>
                <c:pt idx="16">
                  <c:v>0.44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356096"/>
        <c:axId val="126407040"/>
      </c:scatterChart>
      <c:scatterChart>
        <c:scatterStyle val="smoothMarker"/>
        <c:varyColors val="0"/>
        <c:ser>
          <c:idx val="5"/>
          <c:order val="4"/>
          <c:tx>
            <c:strRef>
              <c:f>'[1]Base de datos (2)'!$AC$1:$AC$2</c:f>
              <c:strCache>
                <c:ptCount val="1"/>
                <c:pt idx="0">
                  <c:v>Simulación intermedia propia 0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pPr>
              <a:solidFill>
                <a:schemeClr val="tx1"/>
              </a:solidFill>
              <a:ln>
                <a:solidFill>
                  <a:sysClr val="windowText" lastClr="000000"/>
                </a:solidFill>
              </a:ln>
            </c:spPr>
          </c:marker>
          <c:dLbls>
            <c:dLbl>
              <c:idx val="4"/>
              <c:delete val="1"/>
            </c:dLbl>
            <c:dLbl>
              <c:idx val="5"/>
              <c:delete val="1"/>
            </c:dLbl>
            <c:dLbl>
              <c:idx val="6"/>
              <c:delete val="1"/>
            </c:dLbl>
            <c:dLbl>
              <c:idx val="7"/>
              <c:delete val="1"/>
            </c:dLbl>
            <c:dLbl>
              <c:idx val="8"/>
              <c:delete val="1"/>
            </c:dLbl>
            <c:dLbl>
              <c:idx val="9"/>
              <c:delete val="1"/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layout>
                <c:manualLayout>
                  <c:x val="-1.3678263967661568E-3"/>
                  <c:y val="-3.990867809491550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Simulación escenario</a:t>
                    </a:r>
                    <a:r>
                      <a:rPr lang="en-US" baseline="0"/>
                      <a:t> 2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</c:dLbl>
            <c:dLbl>
              <c:idx val="15"/>
              <c:delete val="1"/>
            </c:dLbl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'[1]Base de datos (2)'!$A$18:$A$34</c:f>
              <c:numCache>
                <c:formatCode>General</c:formatCode>
                <c:ptCount val="1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</c:numCache>
            </c:numRef>
          </c:xVal>
          <c:yVal>
            <c:numRef>
              <c:f>'[1]Base de datos (2)'!$AC$18:$AC$34</c:f>
              <c:numCache>
                <c:formatCode>General</c:formatCode>
                <c:ptCount val="17"/>
                <c:pt idx="4">
                  <c:v>0.69699999999999995</c:v>
                </c:pt>
                <c:pt idx="5">
                  <c:v>0.71199999999999997</c:v>
                </c:pt>
                <c:pt idx="6">
                  <c:v>0.70599999999999996</c:v>
                </c:pt>
                <c:pt idx="7">
                  <c:v>0.70299999999999996</c:v>
                </c:pt>
                <c:pt idx="8">
                  <c:v>0.69</c:v>
                </c:pt>
                <c:pt idx="9">
                  <c:v>0.68200000000000005</c:v>
                </c:pt>
                <c:pt idx="10">
                  <c:v>0.68700000000000006</c:v>
                </c:pt>
                <c:pt idx="11">
                  <c:v>0.69199999999999995</c:v>
                </c:pt>
                <c:pt idx="12">
                  <c:v>0.68100000000000005</c:v>
                </c:pt>
                <c:pt idx="13">
                  <c:v>0.66500000000000004</c:v>
                </c:pt>
                <c:pt idx="14">
                  <c:v>0.67800000000000005</c:v>
                </c:pt>
                <c:pt idx="15">
                  <c:v>0.66200000000000003</c:v>
                </c:pt>
                <c:pt idx="16">
                  <c:v>0.65900000000000003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356096"/>
        <c:axId val="126407040"/>
      </c:scatterChart>
      <c:valAx>
        <c:axId val="126356096"/>
        <c:scaling>
          <c:orientation val="minMax"/>
          <c:max val="2016"/>
          <c:min val="2000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vert="horz"/>
          <a:lstStyle/>
          <a:p>
            <a:pPr>
              <a:defRPr/>
            </a:pPr>
            <a:endParaRPr lang="es-PE"/>
          </a:p>
        </c:txPr>
        <c:crossAx val="126407040"/>
        <c:crosses val="autoZero"/>
        <c:crossBetween val="midCat"/>
      </c:valAx>
      <c:valAx>
        <c:axId val="126407040"/>
        <c:scaling>
          <c:orientation val="minMax"/>
          <c:max val="0.72000000000000008"/>
          <c:min val="0.4"/>
        </c:scaling>
        <c:delete val="0"/>
        <c:axPos val="l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/>
            </a:pPr>
            <a:endParaRPr lang="es-PE"/>
          </a:p>
        </c:txPr>
        <c:crossAx val="126356096"/>
        <c:crosses val="autoZero"/>
        <c:crossBetween val="midCat"/>
        <c:majorUnit val="2.0000000000000004E-2"/>
      </c:valAx>
      <c:spPr>
        <a:noFill/>
        <a:ln>
          <a:solidFill>
            <a:sysClr val="windowText" lastClr="000000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sz="1000">
          <a:solidFill>
            <a:sysClr val="windowText" lastClr="000000"/>
          </a:solidFill>
          <a:latin typeface="Times New Roman" pitchFamily="18" charset="0"/>
          <a:cs typeface="Times New Roman" pitchFamily="18" charset="0"/>
        </a:defRPr>
      </a:pPr>
      <a:endParaRPr lang="es-PE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P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502124977543959E-2"/>
          <c:y val="5.1400554097404488E-2"/>
          <c:w val="0.90224704797214894"/>
          <c:h val="0.80132573552371833"/>
        </c:manualLayout>
      </c:layout>
      <c:lineChart>
        <c:grouping val="standard"/>
        <c:varyColors val="0"/>
        <c:ser>
          <c:idx val="0"/>
          <c:order val="0"/>
          <c:tx>
            <c:v>Credit Suisse</c:v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dLbls>
            <c:dLbl>
              <c:idx val="4"/>
              <c:layout>
                <c:manualLayout>
                  <c:x val="-1.3678263967661568E-3"/>
                  <c:y val="-1.05022837091882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8.3333333333333332E-3"/>
                  <c:y val="5.55555555555555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'Insumo gráf. 7'!$B$14:$H$14</c:f>
              <c:numCache>
                <c:formatCode>General</c:formatCode>
                <c:ptCount val="7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</c:numCache>
            </c:numRef>
          </c:cat>
          <c:val>
            <c:numRef>
              <c:f>'Insumo gráf. 7'!$B$23:$H$23</c:f>
              <c:numCache>
                <c:formatCode>0.000</c:formatCode>
                <c:ptCount val="7"/>
                <c:pt idx="0">
                  <c:v>0.752</c:v>
                </c:pt>
                <c:pt idx="1">
                  <c:v>0.72499999999999998</c:v>
                </c:pt>
                <c:pt idx="2">
                  <c:v>0.77400000000000002</c:v>
                </c:pt>
                <c:pt idx="3">
                  <c:v>0.70799999999999996</c:v>
                </c:pt>
                <c:pt idx="4">
                  <c:v>0.81700000000000006</c:v>
                </c:pt>
                <c:pt idx="5">
                  <c:v>0.80299999999999994</c:v>
                </c:pt>
                <c:pt idx="6">
                  <c:v>0.80700000000000005</c:v>
                </c:pt>
              </c:numCache>
            </c:numRef>
          </c:val>
          <c:smooth val="0"/>
        </c:ser>
        <c:ser>
          <c:idx val="1"/>
          <c:order val="1"/>
          <c:tx>
            <c:v>Allianz</c:v>
          </c:tx>
          <c:spPr>
            <a:ln>
              <a:solidFill>
                <a:sysClr val="windowText" lastClr="000000"/>
              </a:solidFill>
              <a:prstDash val="dash"/>
            </a:ln>
          </c:spPr>
          <c:marker>
            <c:symbol val="none"/>
          </c:marker>
          <c:dLbls>
            <c:dLbl>
              <c:idx val="5"/>
              <c:layout>
                <c:manualLayout>
                  <c:x val="0"/>
                  <c:y val="2.52054809020518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0"/>
                  <c:y val="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'Insumo gráf. 7'!$B$14:$H$14</c:f>
              <c:numCache>
                <c:formatCode>General</c:formatCode>
                <c:ptCount val="7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</c:numCache>
            </c:numRef>
          </c:cat>
          <c:val>
            <c:numRef>
              <c:f>'Insumo gráf. 7'!$B$31:$H$31</c:f>
              <c:numCache>
                <c:formatCode>General</c:formatCode>
                <c:ptCount val="7"/>
                <c:pt idx="5" formatCode="0.000">
                  <c:v>0.69</c:v>
                </c:pt>
                <c:pt idx="6" formatCode="0.000">
                  <c:v>0.7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465536"/>
        <c:axId val="126467072"/>
      </c:lineChart>
      <c:catAx>
        <c:axId val="126465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6467072"/>
        <c:crosses val="autoZero"/>
        <c:auto val="1"/>
        <c:lblAlgn val="ctr"/>
        <c:lblOffset val="100"/>
        <c:noMultiLvlLbl val="0"/>
      </c:catAx>
      <c:valAx>
        <c:axId val="126467072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crossAx val="1264655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1.1415791776027997E-2"/>
          <c:y val="0.89776428988043167"/>
          <c:w val="0.96636198600174983"/>
          <c:h val="7.4841790609507131E-2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000">
          <a:latin typeface="Times New Roman" pitchFamily="18" charset="0"/>
          <a:cs typeface="Times New Roman" pitchFamily="18" charset="0"/>
        </a:defRPr>
      </a:pPr>
      <a:endParaRPr lang="es-PE"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P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752766348110306E-2"/>
          <c:y val="5.004503266655335E-2"/>
          <c:w val="0.83975881451024703"/>
          <c:h val="0.8407600433965590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'[9]GINI_datos comp'!$B$1</c:f>
              <c:strCache>
                <c:ptCount val="1"/>
                <c:pt idx="0">
                  <c:v>Gini personas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11"/>
              <c:layout>
                <c:manualLayout>
                  <c:x val="-1.6578702146001142E-3"/>
                  <c:y val="-5.0821956686266517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Gini de las cuentas de personas naturales (medido en el eje principal)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6723159088499283"/>
                      <c:h val="0.1577557053291038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vert="horz"/>
              <a:lstStyle/>
              <a:p>
                <a:pPr>
                  <a:defRPr/>
                </a:pPr>
                <a:endParaRPr lang="es-P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/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'[9]GINI_datos comp'!$A$7:$A$26</c:f>
              <c:numCache>
                <c:formatCode>General</c:formatCode>
                <c:ptCount val="20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</c:numCache>
            </c:numRef>
          </c:xVal>
          <c:yVal>
            <c:numRef>
              <c:f>'[9]GINI_datos comp'!$B$7:$B$26</c:f>
              <c:numCache>
                <c:formatCode>General</c:formatCode>
                <c:ptCount val="20"/>
                <c:pt idx="0">
                  <c:v>0.80579516660619754</c:v>
                </c:pt>
                <c:pt idx="1">
                  <c:v>0.81581746452671278</c:v>
                </c:pt>
                <c:pt idx="2">
                  <c:v>0.81024417918030134</c:v>
                </c:pt>
                <c:pt idx="3">
                  <c:v>0.80185644252789579</c:v>
                </c:pt>
                <c:pt idx="4">
                  <c:v>0.81237513951782681</c:v>
                </c:pt>
                <c:pt idx="5">
                  <c:v>0.81070439344817347</c:v>
                </c:pt>
                <c:pt idx="6">
                  <c:v>0.80115306439705258</c:v>
                </c:pt>
                <c:pt idx="7">
                  <c:v>0.83595679944867496</c:v>
                </c:pt>
                <c:pt idx="8">
                  <c:v>0.82223664706892285</c:v>
                </c:pt>
                <c:pt idx="9">
                  <c:v>0.81791338431985672</c:v>
                </c:pt>
                <c:pt idx="10">
                  <c:v>0.83489929915760341</c:v>
                </c:pt>
                <c:pt idx="11">
                  <c:v>0.82904863313403443</c:v>
                </c:pt>
                <c:pt idx="12">
                  <c:v>0.81824489491563279</c:v>
                </c:pt>
                <c:pt idx="13">
                  <c:v>0.81261014089271189</c:v>
                </c:pt>
                <c:pt idx="14">
                  <c:v>0.81530569576754741</c:v>
                </c:pt>
                <c:pt idx="15">
                  <c:v>0.82674843003016363</c:v>
                </c:pt>
                <c:pt idx="16">
                  <c:v>0.83089534424884137</c:v>
                </c:pt>
                <c:pt idx="17">
                  <c:v>0.84585530744346515</c:v>
                </c:pt>
                <c:pt idx="18">
                  <c:v>0.84428412965559141</c:v>
                </c:pt>
                <c:pt idx="19">
                  <c:v>0.84956242175961916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023744"/>
        <c:axId val="127037824"/>
      </c:scatterChart>
      <c:scatterChart>
        <c:scatterStyle val="smoothMarker"/>
        <c:varyColors val="0"/>
        <c:ser>
          <c:idx val="1"/>
          <c:order val="1"/>
          <c:spPr>
            <a:ln w="34925" cap="rnd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10"/>
              <c:layout>
                <c:manualLayout>
                  <c:x val="-0.29969679489195467"/>
                  <c:y val="8.310961539479329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Gini de las cuentas de empresas (medido en el eje secundario)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41504123697082"/>
                      <c:h val="0.12204885130960078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vert="horz"/>
              <a:lstStyle/>
              <a:p>
                <a:pPr>
                  <a:defRPr/>
                </a:pPr>
                <a:endParaRPr lang="es-P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/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'[9]GINI_datos comp'!$A$7:$A$26</c:f>
              <c:numCache>
                <c:formatCode>General</c:formatCode>
                <c:ptCount val="20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</c:numCache>
            </c:numRef>
          </c:xVal>
          <c:yVal>
            <c:numRef>
              <c:f>'[9]GINI_datos comp'!$C$7:$C$26</c:f>
              <c:numCache>
                <c:formatCode>General</c:formatCode>
                <c:ptCount val="20"/>
                <c:pt idx="0">
                  <c:v>0.95640964481726287</c:v>
                </c:pt>
                <c:pt idx="1">
                  <c:v>0.95592456827017225</c:v>
                </c:pt>
                <c:pt idx="2">
                  <c:v>0.94966675998993</c:v>
                </c:pt>
                <c:pt idx="3">
                  <c:v>0.9598860999583031</c:v>
                </c:pt>
                <c:pt idx="4">
                  <c:v>0.96324147790489001</c:v>
                </c:pt>
                <c:pt idx="5">
                  <c:v>0.96464605385081992</c:v>
                </c:pt>
                <c:pt idx="6">
                  <c:v>0.96234600217027266</c:v>
                </c:pt>
                <c:pt idx="7">
                  <c:v>0.96719537881997242</c:v>
                </c:pt>
                <c:pt idx="8">
                  <c:v>0.97103849596914982</c:v>
                </c:pt>
                <c:pt idx="9">
                  <c:v>0.9776557523092918</c:v>
                </c:pt>
                <c:pt idx="10">
                  <c:v>0.9744929788947253</c:v>
                </c:pt>
                <c:pt idx="11">
                  <c:v>0.97469020870132206</c:v>
                </c:pt>
                <c:pt idx="12">
                  <c:v>0.97410577217342031</c:v>
                </c:pt>
                <c:pt idx="13">
                  <c:v>0.97240353545475156</c:v>
                </c:pt>
                <c:pt idx="14">
                  <c:v>0.97360693740724913</c:v>
                </c:pt>
                <c:pt idx="15">
                  <c:v>0.97351732462844087</c:v>
                </c:pt>
                <c:pt idx="16">
                  <c:v>0.97241493920366906</c:v>
                </c:pt>
                <c:pt idx="17">
                  <c:v>0.9740747633959983</c:v>
                </c:pt>
                <c:pt idx="18">
                  <c:v>0.97388794117475952</c:v>
                </c:pt>
                <c:pt idx="19">
                  <c:v>0.97526346040132872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040896"/>
        <c:axId val="127039360"/>
      </c:scatterChart>
      <c:valAx>
        <c:axId val="127023744"/>
        <c:scaling>
          <c:orientation val="minMax"/>
          <c:max val="2017"/>
          <c:min val="1998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5400000"/>
          <a:lstStyle/>
          <a:p>
            <a:pPr>
              <a:defRPr/>
            </a:pPr>
            <a:endParaRPr lang="es-PE"/>
          </a:p>
        </c:txPr>
        <c:crossAx val="127037824"/>
        <c:crosses val="autoZero"/>
        <c:crossBetween val="midCat"/>
        <c:majorUnit val="1"/>
      </c:valAx>
      <c:valAx>
        <c:axId val="127037824"/>
        <c:scaling>
          <c:orientation val="minMax"/>
          <c:max val="0.9"/>
          <c:min val="0.8"/>
        </c:scaling>
        <c:delete val="0"/>
        <c:axPos val="l"/>
        <c:majorGridlines>
          <c:spPr>
            <a:ln w="9525" cap="flat" cmpd="sng" algn="ctr">
              <a:solidFill>
                <a:schemeClr val="tx1"/>
              </a:solidFill>
              <a:round/>
            </a:ln>
            <a:effectLst/>
          </c:spPr>
        </c:majorGridlines>
        <c:numFmt formatCode="#,##0.000" sourceLinked="0"/>
        <c:majorTickMark val="none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es-PE"/>
          </a:p>
        </c:txPr>
        <c:crossAx val="127023744"/>
        <c:crosses val="autoZero"/>
        <c:crossBetween val="midCat"/>
      </c:valAx>
      <c:valAx>
        <c:axId val="127039360"/>
        <c:scaling>
          <c:orientation val="minMax"/>
        </c:scaling>
        <c:delete val="0"/>
        <c:axPos val="r"/>
        <c:numFmt formatCode="#,##0.0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/>
            </a:pPr>
            <a:endParaRPr lang="es-PE"/>
          </a:p>
        </c:txPr>
        <c:crossAx val="127040896"/>
        <c:crosses val="max"/>
        <c:crossBetween val="midCat"/>
      </c:valAx>
      <c:valAx>
        <c:axId val="1270408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7039360"/>
        <c:crosses val="autoZero"/>
        <c:crossBetween val="midCat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sz="1000">
          <a:solidFill>
            <a:sysClr val="windowText" lastClr="000000"/>
          </a:solidFill>
          <a:latin typeface="Times New Roman" pitchFamily="18" charset="0"/>
          <a:cs typeface="Times New Roman" pitchFamily="18" charset="0"/>
        </a:defRPr>
      </a:pPr>
      <a:endParaRPr lang="es-PE"/>
    </a:p>
  </c:txPr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P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447451540966592E-2"/>
          <c:y val="8.5564887722368033E-2"/>
          <c:w val="0.9105406229485008"/>
          <c:h val="0.72878098571011962"/>
        </c:manualLayout>
      </c:layout>
      <c:lineChart>
        <c:grouping val="standard"/>
        <c:varyColors val="0"/>
        <c:ser>
          <c:idx val="1"/>
          <c:order val="0"/>
          <c:tx>
            <c:strRef>
              <c:f>[10]Sheet0!$A$68</c:f>
              <c:strCache>
                <c:ptCount val="1"/>
                <c:pt idx="0">
                  <c:v>Perú - Participación salarial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strRef>
              <c:f>[10]Sheet0!$C$6:$BQ$6</c:f>
              <c:strCache>
                <c:ptCount val="67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</c:strCache>
            </c:strRef>
          </c:cat>
          <c:val>
            <c:numRef>
              <c:f>[10]Sheet0!$C$68:$BQ$68</c:f>
              <c:numCache>
                <c:formatCode>General</c:formatCode>
                <c:ptCount val="67"/>
                <c:pt idx="0">
                  <c:v>34.791929382093315</c:v>
                </c:pt>
                <c:pt idx="1">
                  <c:v>33.313262080385371</c:v>
                </c:pt>
                <c:pt idx="2">
                  <c:v>34.448539835554293</c:v>
                </c:pt>
                <c:pt idx="3">
                  <c:v>36.132504813583054</c:v>
                </c:pt>
                <c:pt idx="4">
                  <c:v>36.935049386411258</c:v>
                </c:pt>
                <c:pt idx="5">
                  <c:v>37.666328942924686</c:v>
                </c:pt>
                <c:pt idx="6">
                  <c:v>38.919017178174329</c:v>
                </c:pt>
                <c:pt idx="7">
                  <c:v>40.316774658027363</c:v>
                </c:pt>
                <c:pt idx="8">
                  <c:v>41.685276164954594</c:v>
                </c:pt>
                <c:pt idx="9">
                  <c:v>41.192743859945516</c:v>
                </c:pt>
                <c:pt idx="10">
                  <c:v>39.115078458591782</c:v>
                </c:pt>
                <c:pt idx="11">
                  <c:v>39.661892463019491</c:v>
                </c:pt>
                <c:pt idx="12">
                  <c:v>39.223996947230702</c:v>
                </c:pt>
                <c:pt idx="13">
                  <c:v>40.138352438554875</c:v>
                </c:pt>
                <c:pt idx="14">
                  <c:v>39.700403283523812</c:v>
                </c:pt>
                <c:pt idx="15">
                  <c:v>39.605089701443269</c:v>
                </c:pt>
                <c:pt idx="16">
                  <c:v>38.465274834033096</c:v>
                </c:pt>
                <c:pt idx="17">
                  <c:v>39.536909702752908</c:v>
                </c:pt>
                <c:pt idx="18">
                  <c:v>38.809399206120922</c:v>
                </c:pt>
                <c:pt idx="19">
                  <c:v>37.570087663925655</c:v>
                </c:pt>
                <c:pt idx="20">
                  <c:v>36.784205634944186</c:v>
                </c:pt>
                <c:pt idx="21">
                  <c:v>38.635159566176746</c:v>
                </c:pt>
                <c:pt idx="22">
                  <c:v>39.820421290232915</c:v>
                </c:pt>
                <c:pt idx="23">
                  <c:v>38.545798211224302</c:v>
                </c:pt>
                <c:pt idx="24">
                  <c:v>36.834338221199978</c:v>
                </c:pt>
                <c:pt idx="25">
                  <c:v>37.353461470395409</c:v>
                </c:pt>
                <c:pt idx="26">
                  <c:v>38.049664230087799</c:v>
                </c:pt>
                <c:pt idx="27">
                  <c:v>36.832365225857615</c:v>
                </c:pt>
                <c:pt idx="28">
                  <c:v>32.572751933660541</c:v>
                </c:pt>
                <c:pt idx="29">
                  <c:v>28.108882521489971</c:v>
                </c:pt>
                <c:pt idx="30">
                  <c:v>30.54431506080401</c:v>
                </c:pt>
                <c:pt idx="31">
                  <c:v>32.624907135979811</c:v>
                </c:pt>
                <c:pt idx="32">
                  <c:v>34.668473603915494</c:v>
                </c:pt>
                <c:pt idx="33">
                  <c:v>36.800575659487073</c:v>
                </c:pt>
                <c:pt idx="34">
                  <c:v>34.497689764798636</c:v>
                </c:pt>
                <c:pt idx="35">
                  <c:v>32.532351873963883</c:v>
                </c:pt>
                <c:pt idx="36">
                  <c:v>37.326400970017801</c:v>
                </c:pt>
                <c:pt idx="37">
                  <c:v>41.157624141056267</c:v>
                </c:pt>
                <c:pt idx="38">
                  <c:v>35.039391424571981</c:v>
                </c:pt>
                <c:pt idx="39">
                  <c:v>36.157093200704445</c:v>
                </c:pt>
                <c:pt idx="40">
                  <c:v>34.840323534406721</c:v>
                </c:pt>
                <c:pt idx="41">
                  <c:v>30.064453271378248</c:v>
                </c:pt>
                <c:pt idx="42">
                  <c:v>26.447623072987341</c:v>
                </c:pt>
                <c:pt idx="43">
                  <c:v>24.99350293090006</c:v>
                </c:pt>
                <c:pt idx="44">
                  <c:v>25.123507511894257</c:v>
                </c:pt>
                <c:pt idx="45">
                  <c:v>25.853043744582589</c:v>
                </c:pt>
                <c:pt idx="46">
                  <c:v>26.284679044342436</c:v>
                </c:pt>
                <c:pt idx="47">
                  <c:v>26.187606625699729</c:v>
                </c:pt>
                <c:pt idx="48">
                  <c:v>27.303387633009756</c:v>
                </c:pt>
                <c:pt idx="49">
                  <c:v>28.418597685018959</c:v>
                </c:pt>
                <c:pt idx="50">
                  <c:v>28.655983221763577</c:v>
                </c:pt>
                <c:pt idx="51">
                  <c:v>30.32253555274702</c:v>
                </c:pt>
                <c:pt idx="52">
                  <c:v>30.988151383258305</c:v>
                </c:pt>
                <c:pt idx="53">
                  <c:v>31.800830928570317</c:v>
                </c:pt>
                <c:pt idx="54">
                  <c:v>31.319242104643386</c:v>
                </c:pt>
                <c:pt idx="55">
                  <c:v>30.968854882955014</c:v>
                </c:pt>
                <c:pt idx="56">
                  <c:v>30.274901150407068</c:v>
                </c:pt>
                <c:pt idx="57">
                  <c:v>30.694134685463865</c:v>
                </c:pt>
                <c:pt idx="58">
                  <c:v>30.605382755111009</c:v>
                </c:pt>
                <c:pt idx="59">
                  <c:v>31.30105538504656</c:v>
                </c:pt>
                <c:pt idx="60">
                  <c:v>30.283792084149102</c:v>
                </c:pt>
                <c:pt idx="61">
                  <c:v>29.763935659942202</c:v>
                </c:pt>
                <c:pt idx="62">
                  <c:v>30.721998854626069</c:v>
                </c:pt>
                <c:pt idx="63">
                  <c:v>31.201096253241857</c:v>
                </c:pt>
                <c:pt idx="64">
                  <c:v>31.717139513863103</c:v>
                </c:pt>
                <c:pt idx="65">
                  <c:v>31.743446615586592</c:v>
                </c:pt>
                <c:pt idx="66">
                  <c:v>31.457337087181102</c:v>
                </c:pt>
              </c:numCache>
            </c:numRef>
          </c:val>
          <c:smooth val="0"/>
        </c:ser>
        <c:ser>
          <c:idx val="0"/>
          <c:order val="1"/>
          <c:tx>
            <c:v>EE.UU - Participación salarial</c:v>
          </c:tx>
          <c:spPr>
            <a:ln>
              <a:solidFill>
                <a:sysClr val="windowText" lastClr="000000"/>
              </a:solidFill>
              <a:prstDash val="sysDash"/>
            </a:ln>
          </c:spPr>
          <c:marker>
            <c:symbol val="none"/>
          </c:marker>
          <c:cat>
            <c:strRef>
              <c:f>[10]Sheet0!$C$6:$BQ$6</c:f>
              <c:strCache>
                <c:ptCount val="67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</c:strCache>
            </c:strRef>
          </c:cat>
          <c:val>
            <c:numRef>
              <c:f>[10]Sheet0!$C$67:$BQ$67</c:f>
              <c:numCache>
                <c:formatCode>General</c:formatCode>
                <c:ptCount val="67"/>
                <c:pt idx="0">
                  <c:v>49.067288474350441</c:v>
                </c:pt>
                <c:pt idx="1">
                  <c:v>49.409732219982722</c:v>
                </c:pt>
                <c:pt idx="2">
                  <c:v>50.475931465868918</c:v>
                </c:pt>
                <c:pt idx="3">
                  <c:v>51.064921734667692</c:v>
                </c:pt>
                <c:pt idx="4">
                  <c:v>50.447455893633339</c:v>
                </c:pt>
                <c:pt idx="5">
                  <c:v>49.788831534490846</c:v>
                </c:pt>
                <c:pt idx="6">
                  <c:v>50.877582759386797</c:v>
                </c:pt>
                <c:pt idx="7">
                  <c:v>50.536955148452314</c:v>
                </c:pt>
                <c:pt idx="8">
                  <c:v>50.062240663900411</c:v>
                </c:pt>
                <c:pt idx="9">
                  <c:v>49.722488038277511</c:v>
                </c:pt>
                <c:pt idx="10">
                  <c:v>50.230075464752446</c:v>
                </c:pt>
                <c:pt idx="11">
                  <c:v>49.795845908041905</c:v>
                </c:pt>
                <c:pt idx="12">
                  <c:v>49.479424888448186</c:v>
                </c:pt>
                <c:pt idx="13">
                  <c:v>49.310992796742866</c:v>
                </c:pt>
                <c:pt idx="14">
                  <c:v>49.256342957130364</c:v>
                </c:pt>
                <c:pt idx="15">
                  <c:v>48.917574290708615</c:v>
                </c:pt>
                <c:pt idx="16">
                  <c:v>49.116564417177919</c:v>
                </c:pt>
                <c:pt idx="17">
                  <c:v>49.785308111871878</c:v>
                </c:pt>
                <c:pt idx="18">
                  <c:v>50.079575596816973</c:v>
                </c:pt>
                <c:pt idx="19">
                  <c:v>50.818707716442788</c:v>
                </c:pt>
                <c:pt idx="20">
                  <c:v>51.268705270006507</c:v>
                </c:pt>
                <c:pt idx="21">
                  <c:v>50.051378660729583</c:v>
                </c:pt>
                <c:pt idx="22">
                  <c:v>49.812850904553954</c:v>
                </c:pt>
                <c:pt idx="23">
                  <c:v>49.618480924046196</c:v>
                </c:pt>
                <c:pt idx="24">
                  <c:v>49.86441115702479</c:v>
                </c:pt>
                <c:pt idx="25">
                  <c:v>48.244419444608909</c:v>
                </c:pt>
                <c:pt idx="26">
                  <c:v>47.917554324669794</c:v>
                </c:pt>
                <c:pt idx="27">
                  <c:v>47.660594439117929</c:v>
                </c:pt>
                <c:pt idx="28">
                  <c:v>47.551557328354406</c:v>
                </c:pt>
                <c:pt idx="29">
                  <c:v>47.615972037536572</c:v>
                </c:pt>
                <c:pt idx="30">
                  <c:v>47.979039301310046</c:v>
                </c:pt>
                <c:pt idx="31">
                  <c:v>47.069448769853636</c:v>
                </c:pt>
                <c:pt idx="32">
                  <c:v>47.458893871449924</c:v>
                </c:pt>
                <c:pt idx="33">
                  <c:v>46.109232841318274</c:v>
                </c:pt>
                <c:pt idx="34">
                  <c:v>45.657930556586734</c:v>
                </c:pt>
                <c:pt idx="35">
                  <c:v>45.611613407872639</c:v>
                </c:pt>
                <c:pt idx="36">
                  <c:v>45.799747287699887</c:v>
                </c:pt>
                <c:pt idx="37">
                  <c:v>46.32869286682272</c:v>
                </c:pt>
                <c:pt idx="38">
                  <c:v>46.449377451167038</c:v>
                </c:pt>
                <c:pt idx="39">
                  <c:v>45.656362125952242</c:v>
                </c:pt>
                <c:pt idx="40">
                  <c:v>45.84253127299484</c:v>
                </c:pt>
                <c:pt idx="41">
                  <c:v>45.586329770003239</c:v>
                </c:pt>
                <c:pt idx="42">
                  <c:v>45.348890554034831</c:v>
                </c:pt>
                <c:pt idx="43">
                  <c:v>44.765726081963166</c:v>
                </c:pt>
                <c:pt idx="44">
                  <c:v>44.283603327495619</c:v>
                </c:pt>
                <c:pt idx="45">
                  <c:v>44.597539176158975</c:v>
                </c:pt>
                <c:pt idx="46">
                  <c:v>44.647045751956746</c:v>
                </c:pt>
                <c:pt idx="47">
                  <c:v>45.034558866236864</c:v>
                </c:pt>
                <c:pt idx="48">
                  <c:v>46.006249174844868</c:v>
                </c:pt>
                <c:pt idx="49">
                  <c:v>46.146202099248491</c:v>
                </c:pt>
                <c:pt idx="50">
                  <c:v>46.922643123833232</c:v>
                </c:pt>
                <c:pt idx="51">
                  <c:v>46.643695042271553</c:v>
                </c:pt>
                <c:pt idx="52">
                  <c:v>45.514916875427005</c:v>
                </c:pt>
                <c:pt idx="53">
                  <c:v>44.634991790247334</c:v>
                </c:pt>
                <c:pt idx="54">
                  <c:v>44.170624607939779</c:v>
                </c:pt>
                <c:pt idx="55">
                  <c:v>43.471287718521118</c:v>
                </c:pt>
                <c:pt idx="56">
                  <c:v>43.7171168960515</c:v>
                </c:pt>
                <c:pt idx="57">
                  <c:v>44.173067359230814</c:v>
                </c:pt>
                <c:pt idx="58">
                  <c:v>44.378541437364966</c:v>
                </c:pt>
                <c:pt idx="59">
                  <c:v>43.356197160631673</c:v>
                </c:pt>
                <c:pt idx="60">
                  <c:v>42.617812942717379</c:v>
                </c:pt>
                <c:pt idx="61">
                  <c:v>42.745474580967787</c:v>
                </c:pt>
                <c:pt idx="62">
                  <c:v>42.89799632318806</c:v>
                </c:pt>
                <c:pt idx="63">
                  <c:v>42.636671359674082</c:v>
                </c:pt>
                <c:pt idx="64">
                  <c:v>42.902063393697361</c:v>
                </c:pt>
                <c:pt idx="65">
                  <c:v>43.369737372176573</c:v>
                </c:pt>
                <c:pt idx="66">
                  <c:v>43.411635211683539</c:v>
                </c:pt>
              </c:numCache>
            </c:numRef>
          </c:val>
          <c:smooth val="0"/>
        </c:ser>
        <c:ser>
          <c:idx val="2"/>
          <c:order val="2"/>
          <c:tx>
            <c:v>América Latina - Participación salarial</c:v>
          </c:tx>
          <c:spPr>
            <a:ln>
              <a:solidFill>
                <a:sysClr val="windowText" lastClr="000000"/>
              </a:solidFill>
              <a:prstDash val="sysDot"/>
            </a:ln>
          </c:spPr>
          <c:marker>
            <c:symbol val="none"/>
          </c:marker>
          <c:cat>
            <c:strRef>
              <c:f>[10]Sheet0!$C$6:$BQ$6</c:f>
              <c:strCache>
                <c:ptCount val="67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</c:strCache>
            </c:strRef>
          </c:cat>
          <c:val>
            <c:numRef>
              <c:f>[10]Sheet0!$C$69:$BO$69</c:f>
              <c:numCache>
                <c:formatCode>General</c:formatCode>
                <c:ptCount val="65"/>
                <c:pt idx="0">
                  <c:v>37.879243426808678</c:v>
                </c:pt>
                <c:pt idx="1">
                  <c:v>35.960144092427932</c:v>
                </c:pt>
                <c:pt idx="2">
                  <c:v>37.464488680471078</c:v>
                </c:pt>
                <c:pt idx="3">
                  <c:v>37.787601497604896</c:v>
                </c:pt>
                <c:pt idx="4">
                  <c:v>37.529747803041481</c:v>
                </c:pt>
                <c:pt idx="5">
                  <c:v>37.959185030412655</c:v>
                </c:pt>
                <c:pt idx="6">
                  <c:v>38.503789919867351</c:v>
                </c:pt>
                <c:pt idx="7">
                  <c:v>38.191116669292349</c:v>
                </c:pt>
                <c:pt idx="8">
                  <c:v>39.58246569532681</c:v>
                </c:pt>
                <c:pt idx="9">
                  <c:v>39.622844821358676</c:v>
                </c:pt>
                <c:pt idx="10">
                  <c:v>39.841837041469418</c:v>
                </c:pt>
                <c:pt idx="11">
                  <c:v>40.13886675411625</c:v>
                </c:pt>
                <c:pt idx="12">
                  <c:v>40.040849212867975</c:v>
                </c:pt>
                <c:pt idx="13">
                  <c:v>40.309683449206688</c:v>
                </c:pt>
                <c:pt idx="14">
                  <c:v>39.249544917997319</c:v>
                </c:pt>
                <c:pt idx="15">
                  <c:v>39.632297547521979</c:v>
                </c:pt>
                <c:pt idx="16">
                  <c:v>40.095545454893632</c:v>
                </c:pt>
                <c:pt idx="17">
                  <c:v>40.664402611347334</c:v>
                </c:pt>
                <c:pt idx="18">
                  <c:v>39.557372189221489</c:v>
                </c:pt>
                <c:pt idx="19">
                  <c:v>39.515477909958008</c:v>
                </c:pt>
                <c:pt idx="20">
                  <c:v>39.326903436365114</c:v>
                </c:pt>
                <c:pt idx="21">
                  <c:v>39.630776097851481</c:v>
                </c:pt>
                <c:pt idx="22">
                  <c:v>39.596616929906205</c:v>
                </c:pt>
                <c:pt idx="23">
                  <c:v>38.357814222141883</c:v>
                </c:pt>
                <c:pt idx="24">
                  <c:v>38.306424746573889</c:v>
                </c:pt>
                <c:pt idx="25">
                  <c:v>39.437064622330183</c:v>
                </c:pt>
                <c:pt idx="26">
                  <c:v>38.526321797608063</c:v>
                </c:pt>
                <c:pt idx="27">
                  <c:v>38.10358176430514</c:v>
                </c:pt>
                <c:pt idx="28">
                  <c:v>38.573402388114857</c:v>
                </c:pt>
                <c:pt idx="29">
                  <c:v>38.214882280877703</c:v>
                </c:pt>
                <c:pt idx="30">
                  <c:v>38.240084199909347</c:v>
                </c:pt>
                <c:pt idx="31">
                  <c:v>39.150503871663879</c:v>
                </c:pt>
                <c:pt idx="32">
                  <c:v>38.13539485168581</c:v>
                </c:pt>
                <c:pt idx="33">
                  <c:v>36.770964818007435</c:v>
                </c:pt>
                <c:pt idx="34">
                  <c:v>36.192233643591862</c:v>
                </c:pt>
                <c:pt idx="35">
                  <c:v>35.650501451838537</c:v>
                </c:pt>
                <c:pt idx="36">
                  <c:v>36.548756814094531</c:v>
                </c:pt>
                <c:pt idx="37">
                  <c:v>36.098485419892256</c:v>
                </c:pt>
                <c:pt idx="38">
                  <c:v>36.686197714900139</c:v>
                </c:pt>
                <c:pt idx="39">
                  <c:v>36.318066898453566</c:v>
                </c:pt>
                <c:pt idx="40">
                  <c:v>36.476264471256648</c:v>
                </c:pt>
                <c:pt idx="41">
                  <c:v>36.051768146964882</c:v>
                </c:pt>
                <c:pt idx="42">
                  <c:v>37.771323403661285</c:v>
                </c:pt>
                <c:pt idx="43">
                  <c:v>39.041050482242646</c:v>
                </c:pt>
                <c:pt idx="44">
                  <c:v>36.758209834134547</c:v>
                </c:pt>
                <c:pt idx="45">
                  <c:v>36.064594490751404</c:v>
                </c:pt>
                <c:pt idx="46">
                  <c:v>34.803291658385533</c:v>
                </c:pt>
                <c:pt idx="47">
                  <c:v>35.147145622218247</c:v>
                </c:pt>
                <c:pt idx="48">
                  <c:v>35.993233394386266</c:v>
                </c:pt>
                <c:pt idx="49">
                  <c:v>35.961448779151439</c:v>
                </c:pt>
                <c:pt idx="50">
                  <c:v>35.262876039504576</c:v>
                </c:pt>
                <c:pt idx="51">
                  <c:v>36.013532884371635</c:v>
                </c:pt>
                <c:pt idx="52">
                  <c:v>35.247057897736603</c:v>
                </c:pt>
                <c:pt idx="53">
                  <c:v>34.259099421271806</c:v>
                </c:pt>
                <c:pt idx="54">
                  <c:v>33.609829917105763</c:v>
                </c:pt>
                <c:pt idx="55">
                  <c:v>33.531245508472743</c:v>
                </c:pt>
                <c:pt idx="56">
                  <c:v>33.620209555839097</c:v>
                </c:pt>
                <c:pt idx="57">
                  <c:v>33.933749105298908</c:v>
                </c:pt>
                <c:pt idx="58">
                  <c:v>34.289774552870597</c:v>
                </c:pt>
                <c:pt idx="59">
                  <c:v>36.12964637815945</c:v>
                </c:pt>
                <c:pt idx="60">
                  <c:v>35.376300553055891</c:v>
                </c:pt>
                <c:pt idx="61">
                  <c:v>35.140304917049512</c:v>
                </c:pt>
                <c:pt idx="62">
                  <c:v>36.104423764954596</c:v>
                </c:pt>
                <c:pt idx="63">
                  <c:v>36.696914356354554</c:v>
                </c:pt>
                <c:pt idx="64">
                  <c:v>37.219868075608801</c:v>
                </c:pt>
              </c:numCache>
            </c:numRef>
          </c:val>
          <c:smooth val="0"/>
        </c:ser>
        <c:ser>
          <c:idx val="3"/>
          <c:order val="3"/>
          <c:tx>
            <c:v>EE.UU - Compensación de empleados</c:v>
          </c:tx>
          <c:spPr>
            <a:ln>
              <a:solidFill>
                <a:sysClr val="windowText" lastClr="000000"/>
              </a:solidFill>
              <a:prstDash val="dashDot"/>
            </a:ln>
          </c:spPr>
          <c:marker>
            <c:symbol val="none"/>
          </c:marker>
          <c:val>
            <c:numRef>
              <c:f>[10]Sheet0!$C$66:$BQ$66</c:f>
              <c:numCache>
                <c:formatCode>General</c:formatCode>
                <c:ptCount val="67"/>
                <c:pt idx="0">
                  <c:v>52.798134576948705</c:v>
                </c:pt>
                <c:pt idx="1">
                  <c:v>53.527209904981291</c:v>
                </c:pt>
                <c:pt idx="2">
                  <c:v>54.745716616807186</c:v>
                </c:pt>
                <c:pt idx="3">
                  <c:v>55.298947908647676</c:v>
                </c:pt>
                <c:pt idx="4">
                  <c:v>54.819739197136286</c:v>
                </c:pt>
                <c:pt idx="5">
                  <c:v>54.176442984514317</c:v>
                </c:pt>
                <c:pt idx="6">
                  <c:v>55.454343479226829</c:v>
                </c:pt>
                <c:pt idx="7">
                  <c:v>55.380080016845653</c:v>
                </c:pt>
                <c:pt idx="8">
                  <c:v>55.000000000000007</c:v>
                </c:pt>
                <c:pt idx="9">
                  <c:v>54.794258373205743</c:v>
                </c:pt>
                <c:pt idx="10">
                  <c:v>55.567826247009023</c:v>
                </c:pt>
                <c:pt idx="11">
                  <c:v>55.228120007101026</c:v>
                </c:pt>
                <c:pt idx="12">
                  <c:v>55.015699884316639</c:v>
                </c:pt>
                <c:pt idx="13">
                  <c:v>54.995302223614154</c:v>
                </c:pt>
                <c:pt idx="14">
                  <c:v>54.943132108486445</c:v>
                </c:pt>
                <c:pt idx="15">
                  <c:v>54.632244184482992</c:v>
                </c:pt>
                <c:pt idx="16">
                  <c:v>55.25153374233129</c:v>
                </c:pt>
                <c:pt idx="17">
                  <c:v>56.04038528490193</c:v>
                </c:pt>
                <c:pt idx="18">
                  <c:v>56.456233421750667</c:v>
                </c:pt>
                <c:pt idx="19">
                  <c:v>57.456613393469944</c:v>
                </c:pt>
                <c:pt idx="20">
                  <c:v>58.100195185426152</c:v>
                </c:pt>
                <c:pt idx="21">
                  <c:v>57.115944511046415</c:v>
                </c:pt>
                <c:pt idx="22">
                  <c:v>57.20524017467249</c:v>
                </c:pt>
                <c:pt idx="23">
                  <c:v>57.052852642632132</c:v>
                </c:pt>
                <c:pt idx="24">
                  <c:v>57.483212809917347</c:v>
                </c:pt>
                <c:pt idx="25">
                  <c:v>56.261471964000229</c:v>
                </c:pt>
                <c:pt idx="26">
                  <c:v>55.986365573072014</c:v>
                </c:pt>
                <c:pt idx="27">
                  <c:v>56.040268456375841</c:v>
                </c:pt>
                <c:pt idx="28">
                  <c:v>56.021386743613689</c:v>
                </c:pt>
                <c:pt idx="29">
                  <c:v>56.266859161885954</c:v>
                </c:pt>
                <c:pt idx="30">
                  <c:v>56.810480349344985</c:v>
                </c:pt>
                <c:pt idx="31">
                  <c:v>55.910931174089065</c:v>
                </c:pt>
                <c:pt idx="32">
                  <c:v>56.630792227204786</c:v>
                </c:pt>
                <c:pt idx="33">
                  <c:v>55.355817597097392</c:v>
                </c:pt>
                <c:pt idx="34">
                  <c:v>54.876630286831499</c:v>
                </c:pt>
                <c:pt idx="35">
                  <c:v>54.961234959854607</c:v>
                </c:pt>
                <c:pt idx="36">
                  <c:v>55.418064572349792</c:v>
                </c:pt>
                <c:pt idx="37">
                  <c:v>55.938154490575343</c:v>
                </c:pt>
                <c:pt idx="38">
                  <c:v>56.162662300574951</c:v>
                </c:pt>
                <c:pt idx="39">
                  <c:v>55.545539706948055</c:v>
                </c:pt>
                <c:pt idx="40">
                  <c:v>55.901732557361697</c:v>
                </c:pt>
                <c:pt idx="41">
                  <c:v>55.911888564949784</c:v>
                </c:pt>
                <c:pt idx="42">
                  <c:v>56.139036288287734</c:v>
                </c:pt>
                <c:pt idx="43">
                  <c:v>55.543925451029985</c:v>
                </c:pt>
                <c:pt idx="44">
                  <c:v>54.86673598949212</c:v>
                </c:pt>
                <c:pt idx="45">
                  <c:v>54.834879503138012</c:v>
                </c:pt>
                <c:pt idx="46">
                  <c:v>54.592479198044494</c:v>
                </c:pt>
                <c:pt idx="47">
                  <c:v>54.767961898123943</c:v>
                </c:pt>
                <c:pt idx="48">
                  <c:v>55.866302864938611</c:v>
                </c:pt>
                <c:pt idx="49">
                  <c:v>56.00376788191209</c:v>
                </c:pt>
                <c:pt idx="50">
                  <c:v>56.944228375855644</c:v>
                </c:pt>
                <c:pt idx="51">
                  <c:v>56.925379879116534</c:v>
                </c:pt>
                <c:pt idx="52">
                  <c:v>55.949897517649738</c:v>
                </c:pt>
                <c:pt idx="53">
                  <c:v>55.292032630509006</c:v>
                </c:pt>
                <c:pt idx="54">
                  <c:v>54.904724274739515</c:v>
                </c:pt>
                <c:pt idx="55">
                  <c:v>54.123738897332309</c:v>
                </c:pt>
                <c:pt idx="56">
                  <c:v>54.145165597326773</c:v>
                </c:pt>
                <c:pt idx="57">
                  <c:v>54.555313035309716</c:v>
                </c:pt>
                <c:pt idx="58">
                  <c:v>54.884975473210758</c:v>
                </c:pt>
                <c:pt idx="59">
                  <c:v>54.006255765082841</c:v>
                </c:pt>
                <c:pt idx="60">
                  <c:v>53.202266712998849</c:v>
                </c:pt>
                <c:pt idx="61">
                  <c:v>53.286849380392965</c:v>
                </c:pt>
                <c:pt idx="62">
                  <c:v>53.294584439781367</c:v>
                </c:pt>
                <c:pt idx="63">
                  <c:v>52.975466554833297</c:v>
                </c:pt>
                <c:pt idx="64">
                  <c:v>53.114026027680239</c:v>
                </c:pt>
                <c:pt idx="65">
                  <c:v>53.575744866368289</c:v>
                </c:pt>
                <c:pt idx="66">
                  <c:v>53.57781416950791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653952"/>
        <c:axId val="126655488"/>
      </c:lineChart>
      <c:catAx>
        <c:axId val="12665395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s-PE"/>
          </a:p>
        </c:txPr>
        <c:crossAx val="126655488"/>
        <c:crosses val="autoZero"/>
        <c:auto val="1"/>
        <c:lblAlgn val="ctr"/>
        <c:lblOffset val="100"/>
        <c:noMultiLvlLbl val="0"/>
      </c:catAx>
      <c:valAx>
        <c:axId val="126655488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PE"/>
                  <a:t>%</a:t>
                </a:r>
              </a:p>
            </c:rich>
          </c:tx>
          <c:layout>
            <c:manualLayout>
              <c:xMode val="edge"/>
              <c:yMode val="edge"/>
              <c:x val="2.2361982985524283E-2"/>
              <c:y val="1.0686789151356081E-2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crossAx val="1266539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1.3286304694050215E-2"/>
          <c:y val="0.91435403907844848"/>
          <c:w val="0.97925970097744164"/>
          <c:h val="7.1291630212890048E-2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>
          <a:latin typeface="Times New Roman" pitchFamily="18" charset="0"/>
          <a:cs typeface="Times New Roman" pitchFamily="18" charset="0"/>
        </a:defRPr>
      </a:pPr>
      <a:endParaRPr lang="es-PE"/>
    </a:p>
  </c:txPr>
  <c:printSettings>
    <c:headerFooter/>
    <c:pageMargins b="0.75" l="0.7" r="0.7" t="0.75" header="0.3" footer="0.3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P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447451540966592E-2"/>
          <c:y val="8.5564887722368033E-2"/>
          <c:w val="0.88342201105586471"/>
          <c:h val="0.71136995427289129"/>
        </c:manualLayout>
      </c:layout>
      <c:lineChart>
        <c:grouping val="standard"/>
        <c:varyColors val="0"/>
        <c:ser>
          <c:idx val="1"/>
          <c:order val="0"/>
          <c:tx>
            <c:strRef>
              <c:f>'Insumo gráf. 9'!$A$98</c:f>
              <c:strCache>
                <c:ptCount val="1"/>
                <c:pt idx="0">
                  <c:v>Perú - Participación salarial HP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strRef>
              <c:f>'Insumo gráf. 9'!$C$6:$BQ$6</c:f>
              <c:strCache>
                <c:ptCount val="67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</c:strCache>
            </c:strRef>
          </c:cat>
          <c:val>
            <c:numRef>
              <c:f>'Insumo gráf. 9'!$C$98:$BQ$98</c:f>
              <c:numCache>
                <c:formatCode>General</c:formatCode>
                <c:ptCount val="67"/>
                <c:pt idx="0">
                  <c:v>34.095792091010999</c:v>
                </c:pt>
                <c:pt idx="1">
                  <c:v>34.864114104772902</c:v>
                </c:pt>
                <c:pt idx="2">
                  <c:v>35.639397491624599</c:v>
                </c:pt>
                <c:pt idx="3">
                  <c:v>36.413095104608502</c:v>
                </c:pt>
                <c:pt idx="4">
                  <c:v>37.164751219850501</c:v>
                </c:pt>
                <c:pt idx="5">
                  <c:v>37.871104210430502</c:v>
                </c:pt>
                <c:pt idx="6">
                  <c:v>38.506595431229798</c:v>
                </c:pt>
                <c:pt idx="7">
                  <c:v>39.043618484025501</c:v>
                </c:pt>
                <c:pt idx="8">
                  <c:v>39.458691188282401</c:v>
                </c:pt>
                <c:pt idx="9">
                  <c:v>39.741062925625101</c:v>
                </c:pt>
                <c:pt idx="10">
                  <c:v>39.902248927795398</c:v>
                </c:pt>
                <c:pt idx="11">
                  <c:v>39.968281236278798</c:v>
                </c:pt>
                <c:pt idx="12">
                  <c:v>39.957320188282601</c:v>
                </c:pt>
                <c:pt idx="13">
                  <c:v>39.884462233651803</c:v>
                </c:pt>
                <c:pt idx="14">
                  <c:v>39.757470589348202</c:v>
                </c:pt>
                <c:pt idx="15">
                  <c:v>39.586647373997302</c:v>
                </c:pt>
                <c:pt idx="16">
                  <c:v>39.381724033330897</c:v>
                </c:pt>
                <c:pt idx="17">
                  <c:v>39.152616436341098</c:v>
                </c:pt>
                <c:pt idx="18">
                  <c:v>38.900075959686298</c:v>
                </c:pt>
                <c:pt idx="19">
                  <c:v>38.628696912661901</c:v>
                </c:pt>
                <c:pt idx="20">
                  <c:v>38.342166836966001</c:v>
                </c:pt>
                <c:pt idx="21">
                  <c:v>38.0335871821704</c:v>
                </c:pt>
                <c:pt idx="22">
                  <c:v>37.680479785477303</c:v>
                </c:pt>
                <c:pt idx="23">
                  <c:v>37.266382208266798</c:v>
                </c:pt>
                <c:pt idx="24">
                  <c:v>36.796231427064598</c:v>
                </c:pt>
                <c:pt idx="25">
                  <c:v>36.2877585783135</c:v>
                </c:pt>
                <c:pt idx="26">
                  <c:v>35.759075866185697</c:v>
                </c:pt>
                <c:pt idx="27">
                  <c:v>35.238952524070299</c:v>
                </c:pt>
                <c:pt idx="28">
                  <c:v>34.779063668694597</c:v>
                </c:pt>
                <c:pt idx="29">
                  <c:v>34.447018543544999</c:v>
                </c:pt>
                <c:pt idx="30">
                  <c:v>34.288363274421101</c:v>
                </c:pt>
                <c:pt idx="31">
                  <c:v>34.2852626266871</c:v>
                </c:pt>
                <c:pt idx="32">
                  <c:v>34.382440883962801</c:v>
                </c:pt>
                <c:pt idx="33">
                  <c:v>34.508018774601297</c:v>
                </c:pt>
                <c:pt idx="34">
                  <c:v>34.592977354116002</c:v>
                </c:pt>
                <c:pt idx="35">
                  <c:v>34.591223247274399</c:v>
                </c:pt>
                <c:pt idx="36">
                  <c:v>34.455710203302701</c:v>
                </c:pt>
                <c:pt idx="37">
                  <c:v>34.118803257954298</c:v>
                </c:pt>
                <c:pt idx="38">
                  <c:v>33.541574354949901</c:v>
                </c:pt>
                <c:pt idx="39">
                  <c:v>32.755483646430399</c:v>
                </c:pt>
                <c:pt idx="40">
                  <c:v>31.806969454987101</c:v>
                </c:pt>
                <c:pt idx="41">
                  <c:v>30.7764861987473</c:v>
                </c:pt>
                <c:pt idx="42">
                  <c:v>29.774821836288201</c:v>
                </c:pt>
                <c:pt idx="43">
                  <c:v>28.905643997199501</c:v>
                </c:pt>
                <c:pt idx="44">
                  <c:v>28.2393483237081</c:v>
                </c:pt>
                <c:pt idx="45">
                  <c:v>27.807209047069001</c:v>
                </c:pt>
                <c:pt idx="46">
                  <c:v>27.6093419902998</c:v>
                </c:pt>
                <c:pt idx="47">
                  <c:v>27.626321322947799</c:v>
                </c:pt>
                <c:pt idx="48">
                  <c:v>27.825474584657101</c:v>
                </c:pt>
                <c:pt idx="49">
                  <c:v>28.1597421678422</c:v>
                </c:pt>
                <c:pt idx="50">
                  <c:v>28.576843595071299</c:v>
                </c:pt>
                <c:pt idx="51">
                  <c:v>29.027086944234</c:v>
                </c:pt>
                <c:pt idx="52">
                  <c:v>29.461571689269299</c:v>
                </c:pt>
                <c:pt idx="53">
                  <c:v>29.844351790673802</c:v>
                </c:pt>
                <c:pt idx="54">
                  <c:v>30.154747006051501</c:v>
                </c:pt>
                <c:pt idx="55">
                  <c:v>30.391641884099599</c:v>
                </c:pt>
                <c:pt idx="56">
                  <c:v>30.565565924454798</c:v>
                </c:pt>
                <c:pt idx="57">
                  <c:v>30.692820756912699</c:v>
                </c:pt>
                <c:pt idx="58">
                  <c:v>30.786801364024601</c:v>
                </c:pt>
                <c:pt idx="59">
                  <c:v>30.860915867772501</c:v>
                </c:pt>
                <c:pt idx="60">
                  <c:v>30.9267582044981</c:v>
                </c:pt>
                <c:pt idx="61">
                  <c:v>31.0003237058656</c:v>
                </c:pt>
                <c:pt idx="62">
                  <c:v>31.091178042494001</c:v>
                </c:pt>
                <c:pt idx="63">
                  <c:v>31.196523004943799</c:v>
                </c:pt>
                <c:pt idx="64">
                  <c:v>31.309868592350401</c:v>
                </c:pt>
                <c:pt idx="65">
                  <c:v>31.424770536799901</c:v>
                </c:pt>
                <c:pt idx="66">
                  <c:v>31.538857279454898</c:v>
                </c:pt>
              </c:numCache>
            </c:numRef>
          </c:val>
          <c:smooth val="0"/>
        </c:ser>
        <c:ser>
          <c:idx val="2"/>
          <c:order val="2"/>
          <c:tx>
            <c:v>América Latina-Participación salarial HP</c:v>
          </c:tx>
          <c:spPr>
            <a:ln>
              <a:solidFill>
                <a:sysClr val="windowText" lastClr="000000"/>
              </a:solidFill>
              <a:prstDash val="sysDot"/>
            </a:ln>
          </c:spPr>
          <c:marker>
            <c:symbol val="none"/>
          </c:marker>
          <c:cat>
            <c:strRef>
              <c:f>'Insumo gráf. 9'!$C$6:$BQ$6</c:f>
              <c:strCache>
                <c:ptCount val="67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</c:strCache>
            </c:strRef>
          </c:cat>
          <c:val>
            <c:numRef>
              <c:f>'Insumo gráf. 9'!$C$99:$BO$99</c:f>
              <c:numCache>
                <c:formatCode>General</c:formatCode>
                <c:ptCount val="65"/>
                <c:pt idx="0">
                  <c:v>36.887716511802999</c:v>
                </c:pt>
                <c:pt idx="1">
                  <c:v>37.1422158632178</c:v>
                </c:pt>
                <c:pt idx="2">
                  <c:v>37.406630483514597</c:v>
                </c:pt>
                <c:pt idx="3">
                  <c:v>37.679054923943298</c:v>
                </c:pt>
                <c:pt idx="4">
                  <c:v>37.958162317918699</c:v>
                </c:pt>
                <c:pt idx="5">
                  <c:v>38.243711264615797</c:v>
                </c:pt>
                <c:pt idx="6">
                  <c:v>38.531176218031</c:v>
                </c:pt>
                <c:pt idx="7">
                  <c:v>38.813186369514</c:v>
                </c:pt>
                <c:pt idx="8">
                  <c:v>39.082097047234697</c:v>
                </c:pt>
                <c:pt idx="9">
                  <c:v>39.324042882667399</c:v>
                </c:pt>
                <c:pt idx="10">
                  <c:v>39.530162193814498</c:v>
                </c:pt>
                <c:pt idx="11">
                  <c:v>39.694581317851402</c:v>
                </c:pt>
                <c:pt idx="12">
                  <c:v>39.814543340015398</c:v>
                </c:pt>
                <c:pt idx="13">
                  <c:v>39.891734200365498</c:v>
                </c:pt>
                <c:pt idx="14">
                  <c:v>39.930102897560403</c:v>
                </c:pt>
                <c:pt idx="15">
                  <c:v>39.937777922255101</c:v>
                </c:pt>
                <c:pt idx="16">
                  <c:v>39.916082185129099</c:v>
                </c:pt>
                <c:pt idx="17">
                  <c:v>39.8632837926394</c:v>
                </c:pt>
                <c:pt idx="18">
                  <c:v>39.779445484391402</c:v>
                </c:pt>
                <c:pt idx="19">
                  <c:v>39.672641188064397</c:v>
                </c:pt>
                <c:pt idx="20">
                  <c:v>39.5487240984937</c:v>
                </c:pt>
                <c:pt idx="21">
                  <c:v>39.411975777633998</c:v>
                </c:pt>
                <c:pt idx="22">
                  <c:v>39.264459580454897</c:v>
                </c:pt>
                <c:pt idx="23">
                  <c:v>39.110426865149797</c:v>
                </c:pt>
                <c:pt idx="24">
                  <c:v>38.9574505631075</c:v>
                </c:pt>
                <c:pt idx="25">
                  <c:v>38.805577479065299</c:v>
                </c:pt>
                <c:pt idx="26">
                  <c:v>38.648344159129401</c:v>
                </c:pt>
                <c:pt idx="27">
                  <c:v>38.485602020615403</c:v>
                </c:pt>
                <c:pt idx="28">
                  <c:v>38.315982257247498</c:v>
                </c:pt>
                <c:pt idx="29">
                  <c:v>38.134295860543901</c:v>
                </c:pt>
                <c:pt idx="30">
                  <c:v>37.937928023450198</c:v>
                </c:pt>
                <c:pt idx="31">
                  <c:v>37.725069803306702</c:v>
                </c:pt>
                <c:pt idx="32">
                  <c:v>37.496933819219002</c:v>
                </c:pt>
                <c:pt idx="33">
                  <c:v>37.268987031259798</c:v>
                </c:pt>
                <c:pt idx="34">
                  <c:v>37.063081010309602</c:v>
                </c:pt>
                <c:pt idx="35">
                  <c:v>36.896087104936299</c:v>
                </c:pt>
                <c:pt idx="36">
                  <c:v>36.776168189604697</c:v>
                </c:pt>
                <c:pt idx="37">
                  <c:v>36.699031282730203</c:v>
                </c:pt>
                <c:pt idx="38">
                  <c:v>36.6581092888322</c:v>
                </c:pt>
                <c:pt idx="39">
                  <c:v>36.6408296536028</c:v>
                </c:pt>
                <c:pt idx="40">
                  <c:v>36.634900706845698</c:v>
                </c:pt>
                <c:pt idx="41">
                  <c:v>36.624803150828697</c:v>
                </c:pt>
                <c:pt idx="42">
                  <c:v>36.593431325750998</c:v>
                </c:pt>
                <c:pt idx="43">
                  <c:v>36.517949221303503</c:v>
                </c:pt>
                <c:pt idx="44">
                  <c:v>36.387299747919798</c:v>
                </c:pt>
                <c:pt idx="45">
                  <c:v>36.2156568288203</c:v>
                </c:pt>
                <c:pt idx="46">
                  <c:v>36.020903487746097</c:v>
                </c:pt>
                <c:pt idx="47">
                  <c:v>35.8194121251504</c:v>
                </c:pt>
                <c:pt idx="48">
                  <c:v>35.615379023608597</c:v>
                </c:pt>
                <c:pt idx="49">
                  <c:v>35.406277800444698</c:v>
                </c:pt>
                <c:pt idx="50">
                  <c:v>35.193360616746901</c:v>
                </c:pt>
                <c:pt idx="51">
                  <c:v>34.983431343598497</c:v>
                </c:pt>
                <c:pt idx="52">
                  <c:v>34.783989005915799</c:v>
                </c:pt>
                <c:pt idx="53">
                  <c:v>34.612833644178799</c:v>
                </c:pt>
                <c:pt idx="54">
                  <c:v>34.4923959878085</c:v>
                </c:pt>
                <c:pt idx="55">
                  <c:v>34.441569423784102</c:v>
                </c:pt>
                <c:pt idx="56">
                  <c:v>34.470421678206598</c:v>
                </c:pt>
                <c:pt idx="57">
                  <c:v>34.579917237939497</c:v>
                </c:pt>
                <c:pt idx="58">
                  <c:v>34.7625184690637</c:v>
                </c:pt>
                <c:pt idx="59">
                  <c:v>35.004226056281297</c:v>
                </c:pt>
                <c:pt idx="60">
                  <c:v>35.286313245603303</c:v>
                </c:pt>
                <c:pt idx="61">
                  <c:v>35.601307486478198</c:v>
                </c:pt>
                <c:pt idx="62">
                  <c:v>35.942636101898302</c:v>
                </c:pt>
                <c:pt idx="63">
                  <c:v>36.299116388991102</c:v>
                </c:pt>
                <c:pt idx="64">
                  <c:v>36.661183521865297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848000"/>
        <c:axId val="126853888"/>
      </c:lineChart>
      <c:lineChart>
        <c:grouping val="standard"/>
        <c:varyColors val="0"/>
        <c:ser>
          <c:idx val="0"/>
          <c:order val="1"/>
          <c:tx>
            <c:v>EE.UU - Participación salarial HP</c:v>
          </c:tx>
          <c:spPr>
            <a:ln>
              <a:solidFill>
                <a:sysClr val="windowText" lastClr="000000"/>
              </a:solidFill>
              <a:prstDash val="sysDash"/>
            </a:ln>
          </c:spPr>
          <c:marker>
            <c:symbol val="none"/>
          </c:marker>
          <c:cat>
            <c:strRef>
              <c:f>'Insumo gráf. 9'!$C$6:$BQ$6</c:f>
              <c:strCache>
                <c:ptCount val="67"/>
                <c:pt idx="0">
                  <c:v>1950</c:v>
                </c:pt>
                <c:pt idx="1">
                  <c:v>1951</c:v>
                </c:pt>
                <c:pt idx="2">
                  <c:v>1952</c:v>
                </c:pt>
                <c:pt idx="3">
                  <c:v>1953</c:v>
                </c:pt>
                <c:pt idx="4">
                  <c:v>1954</c:v>
                </c:pt>
                <c:pt idx="5">
                  <c:v>1955</c:v>
                </c:pt>
                <c:pt idx="6">
                  <c:v>1956</c:v>
                </c:pt>
                <c:pt idx="7">
                  <c:v>1957</c:v>
                </c:pt>
                <c:pt idx="8">
                  <c:v>1958</c:v>
                </c:pt>
                <c:pt idx="9">
                  <c:v>1959</c:v>
                </c:pt>
                <c:pt idx="10">
                  <c:v>1960</c:v>
                </c:pt>
                <c:pt idx="11">
                  <c:v>1961</c:v>
                </c:pt>
                <c:pt idx="12">
                  <c:v>1962</c:v>
                </c:pt>
                <c:pt idx="13">
                  <c:v>1963</c:v>
                </c:pt>
                <c:pt idx="14">
                  <c:v>1964</c:v>
                </c:pt>
                <c:pt idx="15">
                  <c:v>1965</c:v>
                </c:pt>
                <c:pt idx="16">
                  <c:v>1966</c:v>
                </c:pt>
                <c:pt idx="17">
                  <c:v>1967</c:v>
                </c:pt>
                <c:pt idx="18">
                  <c:v>1968</c:v>
                </c:pt>
                <c:pt idx="19">
                  <c:v>1969</c:v>
                </c:pt>
                <c:pt idx="20">
                  <c:v>1970</c:v>
                </c:pt>
                <c:pt idx="21">
                  <c:v>1971</c:v>
                </c:pt>
                <c:pt idx="22">
                  <c:v>1972</c:v>
                </c:pt>
                <c:pt idx="23">
                  <c:v>1973</c:v>
                </c:pt>
                <c:pt idx="24">
                  <c:v>1974</c:v>
                </c:pt>
                <c:pt idx="25">
                  <c:v>1975</c:v>
                </c:pt>
                <c:pt idx="26">
                  <c:v>1976</c:v>
                </c:pt>
                <c:pt idx="27">
                  <c:v>1977</c:v>
                </c:pt>
                <c:pt idx="28">
                  <c:v>1978</c:v>
                </c:pt>
                <c:pt idx="29">
                  <c:v>1979</c:v>
                </c:pt>
                <c:pt idx="30">
                  <c:v>1980</c:v>
                </c:pt>
                <c:pt idx="31">
                  <c:v>1981</c:v>
                </c:pt>
                <c:pt idx="32">
                  <c:v>1982</c:v>
                </c:pt>
                <c:pt idx="33">
                  <c:v>1983</c:v>
                </c:pt>
                <c:pt idx="34">
                  <c:v>1984</c:v>
                </c:pt>
                <c:pt idx="35">
                  <c:v>1985</c:v>
                </c:pt>
                <c:pt idx="36">
                  <c:v>1986</c:v>
                </c:pt>
                <c:pt idx="37">
                  <c:v>1987</c:v>
                </c:pt>
                <c:pt idx="38">
                  <c:v>1988</c:v>
                </c:pt>
                <c:pt idx="39">
                  <c:v>1989</c:v>
                </c:pt>
                <c:pt idx="40">
                  <c:v>1990</c:v>
                </c:pt>
                <c:pt idx="41">
                  <c:v>1991</c:v>
                </c:pt>
                <c:pt idx="42">
                  <c:v>1992</c:v>
                </c:pt>
                <c:pt idx="43">
                  <c:v>1993</c:v>
                </c:pt>
                <c:pt idx="44">
                  <c:v>1994</c:v>
                </c:pt>
                <c:pt idx="45">
                  <c:v>1995</c:v>
                </c:pt>
                <c:pt idx="46">
                  <c:v>1996</c:v>
                </c:pt>
                <c:pt idx="47">
                  <c:v>1997</c:v>
                </c:pt>
                <c:pt idx="48">
                  <c:v>1998</c:v>
                </c:pt>
                <c:pt idx="49">
                  <c:v>1999</c:v>
                </c:pt>
                <c:pt idx="50">
                  <c:v>2000</c:v>
                </c:pt>
                <c:pt idx="51">
                  <c:v>2001</c:v>
                </c:pt>
                <c:pt idx="52">
                  <c:v>2002</c:v>
                </c:pt>
                <c:pt idx="53">
                  <c:v>2003</c:v>
                </c:pt>
                <c:pt idx="54">
                  <c:v>2004</c:v>
                </c:pt>
                <c:pt idx="55">
                  <c:v>2005</c:v>
                </c:pt>
                <c:pt idx="56">
                  <c:v>2006</c:v>
                </c:pt>
                <c:pt idx="57">
                  <c:v>2007</c:v>
                </c:pt>
                <c:pt idx="58">
                  <c:v>2008</c:v>
                </c:pt>
                <c:pt idx="59">
                  <c:v>2009</c:v>
                </c:pt>
                <c:pt idx="60">
                  <c:v>2010</c:v>
                </c:pt>
                <c:pt idx="61">
                  <c:v>2011</c:v>
                </c:pt>
                <c:pt idx="62">
                  <c:v>2012</c:v>
                </c:pt>
                <c:pt idx="63">
                  <c:v>2013</c:v>
                </c:pt>
                <c:pt idx="64">
                  <c:v>2014</c:v>
                </c:pt>
                <c:pt idx="65">
                  <c:v>2015</c:v>
                </c:pt>
                <c:pt idx="66">
                  <c:v>2016</c:v>
                </c:pt>
              </c:strCache>
            </c:strRef>
          </c:cat>
          <c:val>
            <c:numRef>
              <c:f>'Insumo gráf. 9'!$C$97:$BQ$97</c:f>
              <c:numCache>
                <c:formatCode>General</c:formatCode>
                <c:ptCount val="67"/>
                <c:pt idx="0">
                  <c:v>49.848548267108399</c:v>
                </c:pt>
                <c:pt idx="1">
                  <c:v>49.954972080048002</c:v>
                </c:pt>
                <c:pt idx="2">
                  <c:v>50.053583295316599</c:v>
                </c:pt>
                <c:pt idx="3">
                  <c:v>50.1311169164427</c:v>
                </c:pt>
                <c:pt idx="4">
                  <c:v>50.178531429001701</c:v>
                </c:pt>
                <c:pt idx="5">
                  <c:v>50.196123366404599</c:v>
                </c:pt>
                <c:pt idx="6">
                  <c:v>50.186878506772203</c:v>
                </c:pt>
                <c:pt idx="7">
                  <c:v>50.149709709561499</c:v>
                </c:pt>
                <c:pt idx="8">
                  <c:v>50.090436877161601</c:v>
                </c:pt>
                <c:pt idx="9">
                  <c:v>50.018752365866199</c:v>
                </c:pt>
                <c:pt idx="10">
                  <c:v>49.944066570197201</c:v>
                </c:pt>
                <c:pt idx="11">
                  <c:v>49.872827241017802</c:v>
                </c:pt>
                <c:pt idx="12">
                  <c:v>49.8143422184895</c:v>
                </c:pt>
                <c:pt idx="13">
                  <c:v>49.7771495293633</c:v>
                </c:pt>
                <c:pt idx="14">
                  <c:v>49.766438027205503</c:v>
                </c:pt>
                <c:pt idx="15">
                  <c:v>49.782734998288902</c:v>
                </c:pt>
                <c:pt idx="16">
                  <c:v>49.821466778613903</c:v>
                </c:pt>
                <c:pt idx="17">
                  <c:v>49.869408097198097</c:v>
                </c:pt>
                <c:pt idx="18">
                  <c:v>49.906284659272998</c:v>
                </c:pt>
                <c:pt idx="19">
                  <c:v>49.910981170097998</c:v>
                </c:pt>
                <c:pt idx="20">
                  <c:v>49.864115244339999</c:v>
                </c:pt>
                <c:pt idx="21">
                  <c:v>49.755381761964699</c:v>
                </c:pt>
                <c:pt idx="22">
                  <c:v>49.588521503494498</c:v>
                </c:pt>
                <c:pt idx="23">
                  <c:v>49.3702352188321</c:v>
                </c:pt>
                <c:pt idx="24">
                  <c:v>49.109466951845398</c:v>
                </c:pt>
                <c:pt idx="25">
                  <c:v>48.817643203213699</c:v>
                </c:pt>
                <c:pt idx="26">
                  <c:v>48.513739916097997</c:v>
                </c:pt>
                <c:pt idx="27">
                  <c:v>48.211000795627101</c:v>
                </c:pt>
                <c:pt idx="28">
                  <c:v>47.916707690768902</c:v>
                </c:pt>
                <c:pt idx="29">
                  <c:v>47.632638386535</c:v>
                </c:pt>
                <c:pt idx="30">
                  <c:v>47.3569191640293</c:v>
                </c:pt>
                <c:pt idx="31">
                  <c:v>47.087509640490502</c:v>
                </c:pt>
                <c:pt idx="32">
                  <c:v>46.828590634516701</c:v>
                </c:pt>
                <c:pt idx="33">
                  <c:v>46.584162356301498</c:v>
                </c:pt>
                <c:pt idx="34">
                  <c:v>46.364528048693003</c:v>
                </c:pt>
                <c:pt idx="35">
                  <c:v>46.175241658976603</c:v>
                </c:pt>
                <c:pt idx="36">
                  <c:v>46.014791159950498</c:v>
                </c:pt>
                <c:pt idx="37">
                  <c:v>45.876028241823299</c:v>
                </c:pt>
                <c:pt idx="38">
                  <c:v>45.749654156204102</c:v>
                </c:pt>
                <c:pt idx="39">
                  <c:v>45.630896801283598</c:v>
                </c:pt>
                <c:pt idx="40">
                  <c:v>45.521981308690599</c:v>
                </c:pt>
                <c:pt idx="41">
                  <c:v>45.425387463040998</c:v>
                </c:pt>
                <c:pt idx="42">
                  <c:v>45.346800548863897</c:v>
                </c:pt>
                <c:pt idx="43">
                  <c:v>45.293515274057697</c:v>
                </c:pt>
                <c:pt idx="44">
                  <c:v>45.272847247032601</c:v>
                </c:pt>
                <c:pt idx="45">
                  <c:v>45.286834184457803</c:v>
                </c:pt>
                <c:pt idx="46">
                  <c:v>45.327621363532401</c:v>
                </c:pt>
                <c:pt idx="47">
                  <c:v>45.3804611116107</c:v>
                </c:pt>
                <c:pt idx="48">
                  <c:v>45.423800000412001</c:v>
                </c:pt>
                <c:pt idx="49">
                  <c:v>45.432625579539298</c:v>
                </c:pt>
                <c:pt idx="50">
                  <c:v>45.387749890591301</c:v>
                </c:pt>
                <c:pt idx="51">
                  <c:v>45.277120740371799</c:v>
                </c:pt>
                <c:pt idx="52">
                  <c:v>45.104034867778303</c:v>
                </c:pt>
                <c:pt idx="53">
                  <c:v>44.885454754304902</c:v>
                </c:pt>
                <c:pt idx="54">
                  <c:v>44.642451701767499</c:v>
                </c:pt>
                <c:pt idx="55">
                  <c:v>44.393592382439401</c:v>
                </c:pt>
                <c:pt idx="56">
                  <c:v>44.152725197576103</c:v>
                </c:pt>
                <c:pt idx="57">
                  <c:v>43.924475501608597</c:v>
                </c:pt>
                <c:pt idx="58">
                  <c:v>43.7091125659921</c:v>
                </c:pt>
                <c:pt idx="59">
                  <c:v>43.5093915811659</c:v>
                </c:pt>
                <c:pt idx="60">
                  <c:v>43.334762025909399</c:v>
                </c:pt>
                <c:pt idx="61">
                  <c:v>43.1931414351901</c:v>
                </c:pt>
                <c:pt idx="62">
                  <c:v>43.0852778527167</c:v>
                </c:pt>
                <c:pt idx="63">
                  <c:v>43.0074426538458</c:v>
                </c:pt>
                <c:pt idx="64">
                  <c:v>42.954034398406797</c:v>
                </c:pt>
                <c:pt idx="65">
                  <c:v>42.915743933690898</c:v>
                </c:pt>
                <c:pt idx="66">
                  <c:v>42.882742397004897</c:v>
                </c:pt>
              </c:numCache>
            </c:numRef>
          </c:val>
          <c:smooth val="0"/>
        </c:ser>
        <c:ser>
          <c:idx val="3"/>
          <c:order val="3"/>
          <c:tx>
            <c:v>EE.UU - Participación salarial con cargas sociales HP</c:v>
          </c:tx>
          <c:spPr>
            <a:ln>
              <a:solidFill>
                <a:sysClr val="windowText" lastClr="000000"/>
              </a:solidFill>
              <a:prstDash val="dashDot"/>
            </a:ln>
          </c:spPr>
          <c:marker>
            <c:symbol val="none"/>
          </c:marker>
          <c:val>
            <c:numRef>
              <c:f>'Insumo gráf. 9'!$C$96:$BQ$96</c:f>
              <c:numCache>
                <c:formatCode>General</c:formatCode>
                <c:ptCount val="67"/>
                <c:pt idx="0">
                  <c:v>53.706451526295503</c:v>
                </c:pt>
                <c:pt idx="1">
                  <c:v>53.946364582896798</c:v>
                </c:pt>
                <c:pt idx="2">
                  <c:v>54.1771944702353</c:v>
                </c:pt>
                <c:pt idx="3">
                  <c:v>54.385666472219</c:v>
                </c:pt>
                <c:pt idx="4">
                  <c:v>54.564191094053797</c:v>
                </c:pt>
                <c:pt idx="5">
                  <c:v>54.714311655223298</c:v>
                </c:pt>
                <c:pt idx="6">
                  <c:v>54.840126956270602</c:v>
                </c:pt>
                <c:pt idx="7">
                  <c:v>54.9403571111866</c:v>
                </c:pt>
                <c:pt idx="8">
                  <c:v>55.019864399399502</c:v>
                </c:pt>
                <c:pt idx="9">
                  <c:v>55.087908329225598</c:v>
                </c:pt>
                <c:pt idx="10">
                  <c:v>55.153549764987297</c:v>
                </c:pt>
                <c:pt idx="11">
                  <c:v>55.2229130717147</c:v>
                </c:pt>
                <c:pt idx="12">
                  <c:v>55.306265378787998</c:v>
                </c:pt>
                <c:pt idx="13">
                  <c:v>55.413925884870203</c:v>
                </c:pt>
                <c:pt idx="14">
                  <c:v>55.553308133836701</c:v>
                </c:pt>
                <c:pt idx="15">
                  <c:v>55.7276394327139</c:v>
                </c:pt>
                <c:pt idx="16">
                  <c:v>55.934045328190102</c:v>
                </c:pt>
                <c:pt idx="17">
                  <c:v>56.158697414626197</c:v>
                </c:pt>
                <c:pt idx="18">
                  <c:v>56.380942170101299</c:v>
                </c:pt>
                <c:pt idx="19">
                  <c:v>56.578942951548299</c:v>
                </c:pt>
                <c:pt idx="20">
                  <c:v>56.7316160281989</c:v>
                </c:pt>
                <c:pt idx="21">
                  <c:v>56.8266543737696</c:v>
                </c:pt>
                <c:pt idx="22">
                  <c:v>56.865436753694503</c:v>
                </c:pt>
                <c:pt idx="23">
                  <c:v>56.852234834670398</c:v>
                </c:pt>
                <c:pt idx="24">
                  <c:v>56.794718317856898</c:v>
                </c:pt>
                <c:pt idx="25">
                  <c:v>56.702563082067002</c:v>
                </c:pt>
                <c:pt idx="26">
                  <c:v>56.592329950935103</c:v>
                </c:pt>
                <c:pt idx="27">
                  <c:v>56.476168837274798</c:v>
                </c:pt>
                <c:pt idx="28">
                  <c:v>56.360170010390497</c:v>
                </c:pt>
                <c:pt idx="29">
                  <c:v>56.246064736213903</c:v>
                </c:pt>
                <c:pt idx="30">
                  <c:v>56.132196447572603</c:v>
                </c:pt>
                <c:pt idx="31">
                  <c:v>56.017116521932302</c:v>
                </c:pt>
                <c:pt idx="32">
                  <c:v>55.906159175282802</c:v>
                </c:pt>
                <c:pt idx="33">
                  <c:v>55.803596770394599</c:v>
                </c:pt>
                <c:pt idx="34">
                  <c:v>55.720948000285397</c:v>
                </c:pt>
                <c:pt idx="35">
                  <c:v>55.665253766269203</c:v>
                </c:pt>
                <c:pt idx="36">
                  <c:v>55.635111792656801</c:v>
                </c:pt>
                <c:pt idx="37">
                  <c:v>55.622079616096599</c:v>
                </c:pt>
                <c:pt idx="38">
                  <c:v>55.615544301310202</c:v>
                </c:pt>
                <c:pt idx="39">
                  <c:v>55.608053661858499</c:v>
                </c:pt>
                <c:pt idx="40">
                  <c:v>55.597626691289101</c:v>
                </c:pt>
                <c:pt idx="41">
                  <c:v>55.581657243530898</c:v>
                </c:pt>
                <c:pt idx="42">
                  <c:v>55.560580231600198</c:v>
                </c:pt>
                <c:pt idx="43">
                  <c:v>55.538132882077797</c:v>
                </c:pt>
                <c:pt idx="44">
                  <c:v>55.523836982228403</c:v>
                </c:pt>
                <c:pt idx="45">
                  <c:v>55.527272245496</c:v>
                </c:pt>
                <c:pt idx="46">
                  <c:v>55.551447375502399</c:v>
                </c:pt>
                <c:pt idx="47">
                  <c:v>55.592447148414301</c:v>
                </c:pt>
                <c:pt idx="48">
                  <c:v>55.636766658643403</c:v>
                </c:pt>
                <c:pt idx="49">
                  <c:v>55.6626561481172</c:v>
                </c:pt>
                <c:pt idx="50">
                  <c:v>55.650661221177103</c:v>
                </c:pt>
                <c:pt idx="51">
                  <c:v>55.584738599683</c:v>
                </c:pt>
                <c:pt idx="52">
                  <c:v>55.461780677283102</c:v>
                </c:pt>
                <c:pt idx="53">
                  <c:v>55.292086260628999</c:v>
                </c:pt>
                <c:pt idx="54">
                  <c:v>55.090835324599198</c:v>
                </c:pt>
                <c:pt idx="55">
                  <c:v>54.873207307465997</c:v>
                </c:pt>
                <c:pt idx="56">
                  <c:v>54.652520537255803</c:v>
                </c:pt>
                <c:pt idx="57">
                  <c:v>54.434598657920297</c:v>
                </c:pt>
                <c:pt idx="58">
                  <c:v>54.220191764038603</c:v>
                </c:pt>
                <c:pt idx="59">
                  <c:v>54.011257093610602</c:v>
                </c:pt>
                <c:pt idx="60">
                  <c:v>53.816399721995801</c:v>
                </c:pt>
                <c:pt idx="61">
                  <c:v>53.644174711617801</c:v>
                </c:pt>
                <c:pt idx="62">
                  <c:v>53.496995794679997</c:v>
                </c:pt>
                <c:pt idx="63">
                  <c:v>53.373703450269602</c:v>
                </c:pt>
                <c:pt idx="64">
                  <c:v>53.271114043527298</c:v>
                </c:pt>
                <c:pt idx="65">
                  <c:v>53.182061571090898</c:v>
                </c:pt>
                <c:pt idx="66">
                  <c:v>53.097809149162799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862080"/>
        <c:axId val="126855808"/>
      </c:lineChart>
      <c:catAx>
        <c:axId val="1268480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es-PE"/>
          </a:p>
        </c:txPr>
        <c:crossAx val="126853888"/>
        <c:crosses val="autoZero"/>
        <c:auto val="1"/>
        <c:lblAlgn val="ctr"/>
        <c:lblOffset val="100"/>
        <c:noMultiLvlLbl val="0"/>
      </c:catAx>
      <c:valAx>
        <c:axId val="126853888"/>
        <c:scaling>
          <c:orientation val="minMax"/>
          <c:min val="25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PE"/>
                  <a:t>%</a:t>
                </a:r>
              </a:p>
            </c:rich>
          </c:tx>
          <c:layout>
            <c:manualLayout>
              <c:xMode val="edge"/>
              <c:yMode val="edge"/>
              <c:x val="2.2361982985524283E-2"/>
              <c:y val="1.0686789151356081E-2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crossAx val="126848000"/>
        <c:crosses val="autoZero"/>
        <c:crossBetween val="between"/>
      </c:valAx>
      <c:valAx>
        <c:axId val="126855808"/>
        <c:scaling>
          <c:orientation val="minMax"/>
          <c:min val="30"/>
        </c:scaling>
        <c:delete val="0"/>
        <c:axPos val="r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PE"/>
                  <a:t>%</a:t>
                </a:r>
              </a:p>
            </c:rich>
          </c:tx>
          <c:layout>
            <c:manualLayout>
              <c:xMode val="edge"/>
              <c:yMode val="edge"/>
              <c:x val="0.95821921201340188"/>
              <c:y val="1.1358843302481927E-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862080"/>
        <c:crosses val="max"/>
        <c:crossBetween val="between"/>
      </c:valAx>
      <c:catAx>
        <c:axId val="126862080"/>
        <c:scaling>
          <c:orientation val="minMax"/>
        </c:scaling>
        <c:delete val="1"/>
        <c:axPos val="b"/>
        <c:majorTickMark val="out"/>
        <c:minorTickMark val="none"/>
        <c:tickLblPos val="nextTo"/>
        <c:crossAx val="126855808"/>
        <c:crosses val="autoZero"/>
        <c:auto val="1"/>
        <c:lblAlgn val="ctr"/>
        <c:lblOffset val="100"/>
        <c:noMultiLvlLbl val="0"/>
      </c:catAx>
    </c:plotArea>
    <c:legend>
      <c:legendPos val="r"/>
      <c:layout>
        <c:manualLayout>
          <c:xMode val="edge"/>
          <c:yMode val="edge"/>
          <c:x val="1.6271185282534968E-2"/>
          <c:y val="0.85084888222623278"/>
          <c:w val="0.97212687595520253"/>
          <c:h val="0.13479656332198978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1000">
          <a:latin typeface="Times New Roman" pitchFamily="18" charset="0"/>
          <a:cs typeface="Times New Roman" pitchFamily="18" charset="0"/>
        </a:defRPr>
      </a:pPr>
      <a:endParaRPr lang="es-PE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46304"/>
    <xdr:graphicFrame macro="">
      <xdr:nvGraphicFramePr>
        <xdr:cNvPr id="2" name="1 Gráfico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46304"/>
    <xdr:graphicFrame macro="">
      <xdr:nvGraphicFramePr>
        <xdr:cNvPr id="2" name="1 Gráfico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46304"/>
    <xdr:graphicFrame macro="">
      <xdr:nvGraphicFramePr>
        <xdr:cNvPr id="2" name="1 Gráfico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46304"/>
    <xdr:graphicFrame macro="">
      <xdr:nvGraphicFramePr>
        <xdr:cNvPr id="2" name="1 Gráfico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46304"/>
    <xdr:graphicFrame macro="">
      <xdr:nvGraphicFramePr>
        <xdr:cNvPr id="2" name="1 Gráfico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46304"/>
    <xdr:graphicFrame macro="">
      <xdr:nvGraphicFramePr>
        <xdr:cNvPr id="2" name="1 Gráfico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46304"/>
    <xdr:graphicFrame macro="">
      <xdr:nvGraphicFramePr>
        <xdr:cNvPr id="2" name="1 Gráfico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46304"/>
    <xdr:graphicFrame macro="">
      <xdr:nvGraphicFramePr>
        <xdr:cNvPr id="2" name="1 Gráfico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300037</xdr:colOff>
      <xdr:row>70</xdr:row>
      <xdr:rowOff>66674</xdr:rowOff>
    </xdr:from>
    <xdr:to>
      <xdr:col>6</xdr:col>
      <xdr:colOff>19050</xdr:colOff>
      <xdr:row>93</xdr:row>
      <xdr:rowOff>142874</xdr:rowOff>
    </xdr:to>
    <xdr:graphicFrame macro="">
      <xdr:nvGraphicFramePr>
        <xdr:cNvPr id="2" name="1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46304"/>
    <xdr:graphicFrame macro="">
      <xdr:nvGraphicFramePr>
        <xdr:cNvPr id="2" name="1 Gráfico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Alarco-Castillo/1.%20Art&#237;culos%20y%20libros%20publicados/33.-%20Trabajo%20Germ&#225;n%20OXFAM/1.%20Referencias/Gini,%20ingresos,%20gastos_vario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Downloads/b-2323-en9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Boletin-Bcos/BOLET&#205;N%20INFORMES/Bcos/Boletin%20Public/Informes%20Vigentes%20y%20Nuevos/Informe%20-%20Boletin%20Estad&#237;stico%20Bancos%20Web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D/ESTBCDIC.XLW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Downloads/DepYCredtXOfic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Alarco-Castillo/1.%20Art&#237;culos%20y%20libros%20publicados/33.-%20Trabajo%20Germ&#225;n%20OXFAM/1.%20Referencias/Credit%20Suisse_Favio/Desigualdad_Credit%20Suisse_gr&#225;ficos%20y%20tablas_20_03_2018%20(2017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Alarco-Castillo/1.%20Art&#237;culos%20y%20libros%20publicados/33.-%20Trabajo%20Germ&#225;n%20OXFAM/2.%20Datos/SBS_estad&#237;stica%20dep&#243;sitos/Estad&#237;stica%20Dep&#243;sitos_1998_2018_diciembre_25_04_2018%20(2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Alarco-Castillo/1.%20Art&#237;culos%20y%20libros%20publicados/33.-%20Trabajo%20Germ&#225;n%20OXFAM/2.%20Datos/Sueldos%20y%20salarios%20USA%20Peru%20y%20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INI_diversos autores_ingre (2"/>
      <sheetName val="GINI_diversos autores_ingreso"/>
      <sheetName val="Base de datos (2)"/>
      <sheetName val="GINI_diversos autores_gasto"/>
      <sheetName val="Base de datos (3)"/>
      <sheetName val="GINI_diversos autores"/>
      <sheetName val="GINI_oficial"/>
      <sheetName val="Base de datos"/>
      <sheetName val="GINI_oficial_dividido"/>
      <sheetName val="Base de datos_dividido"/>
      <sheetName val="Metodologías_internacionale (2"/>
      <sheetName val="Datos_M1 (2)"/>
      <sheetName val="Metodologías_internacionales1"/>
      <sheetName val="Datos_M1"/>
      <sheetName val="GINI_países seleccionados"/>
      <sheetName val="GINI_países spline"/>
      <sheetName val="Gráfico1"/>
      <sheetName val="GINI_países spline (2)"/>
      <sheetName val="Hoja3"/>
      <sheetName val="Gráfico1 (2)"/>
      <sheetName val="Hoja1"/>
      <sheetName val="Hoja2"/>
    </sheetNames>
    <sheetDataSet>
      <sheetData sheetId="0" refreshError="1"/>
      <sheetData sheetId="1" refreshError="1"/>
      <sheetData sheetId="2">
        <row r="1">
          <cell r="AC1" t="str">
            <v>Simulación intermedia propia</v>
          </cell>
        </row>
        <row r="2">
          <cell r="B2" t="str">
            <v>Mendoza et al. (2011) corregido por PBI</v>
          </cell>
          <cell r="D2" t="str">
            <v>Mendoza et al. (2011) corregido por PNB</v>
          </cell>
          <cell r="F2" t="str">
            <v>Cruz-Saco et al. (2018)</v>
          </cell>
          <cell r="J2" t="str">
            <v>INEI</v>
          </cell>
          <cell r="AC2">
            <v>0</v>
          </cell>
        </row>
        <row r="18">
          <cell r="A18">
            <v>2000</v>
          </cell>
          <cell r="B18">
            <v>0.64900000000000002</v>
          </cell>
          <cell r="D18">
            <v>0.64200000000000002</v>
          </cell>
          <cell r="F18">
            <v>0.65400000000000003</v>
          </cell>
        </row>
        <row r="19">
          <cell r="A19">
            <v>2001</v>
          </cell>
          <cell r="B19">
            <v>0.69099999999999995</v>
          </cell>
          <cell r="D19">
            <v>0.68600000000000005</v>
          </cell>
          <cell r="F19">
            <v>0.68599999999999994</v>
          </cell>
          <cell r="J19">
            <v>0.52</v>
          </cell>
        </row>
        <row r="20">
          <cell r="A20">
            <v>2002</v>
          </cell>
          <cell r="B20">
            <v>0.70299999999999996</v>
          </cell>
          <cell r="D20">
            <v>0.69699999999999984</v>
          </cell>
          <cell r="F20">
            <v>0.67200000000000004</v>
          </cell>
          <cell r="J20">
            <v>0.54</v>
          </cell>
        </row>
        <row r="21">
          <cell r="A21">
            <v>2003</v>
          </cell>
          <cell r="B21">
            <v>0.69299999999999995</v>
          </cell>
          <cell r="D21">
            <v>0.68500000000000005</v>
          </cell>
          <cell r="F21">
            <v>0.70400000000000007</v>
          </cell>
          <cell r="J21">
            <v>0.54</v>
          </cell>
        </row>
        <row r="22">
          <cell r="A22">
            <v>2004</v>
          </cell>
          <cell r="B22">
            <v>0.68799999999999994</v>
          </cell>
          <cell r="D22">
            <v>0.67500000000000004</v>
          </cell>
          <cell r="F22">
            <v>0.66799999999999993</v>
          </cell>
          <cell r="J22">
            <v>0.49200000000000005</v>
          </cell>
          <cell r="AC22">
            <v>0.69699999999999995</v>
          </cell>
        </row>
        <row r="23">
          <cell r="A23">
            <v>2005</v>
          </cell>
          <cell r="B23">
            <v>0.68600000000000005</v>
          </cell>
          <cell r="D23">
            <v>0.67</v>
          </cell>
          <cell r="F23">
            <v>0.69799999999999995</v>
          </cell>
          <cell r="J23">
            <v>0.50800000000000001</v>
          </cell>
          <cell r="AC23">
            <v>0.71199999999999997</v>
          </cell>
        </row>
        <row r="24">
          <cell r="A24">
            <v>2006</v>
          </cell>
          <cell r="B24">
            <v>0.66600000000000004</v>
          </cell>
          <cell r="D24">
            <v>0.64500000000000002</v>
          </cell>
          <cell r="F24">
            <v>0.68900000000000006</v>
          </cell>
          <cell r="J24">
            <v>0.499</v>
          </cell>
          <cell r="AC24">
            <v>0.70599999999999996</v>
          </cell>
        </row>
        <row r="25">
          <cell r="A25">
            <v>2007</v>
          </cell>
          <cell r="B25">
            <v>0.64200000000000002</v>
          </cell>
          <cell r="D25">
            <v>0.622</v>
          </cell>
          <cell r="F25">
            <v>0.67799999999999994</v>
          </cell>
          <cell r="J25">
            <v>0.5</v>
          </cell>
          <cell r="AC25">
            <v>0.70299999999999996</v>
          </cell>
        </row>
        <row r="26">
          <cell r="A26">
            <v>2008</v>
          </cell>
          <cell r="B26">
            <v>0.63600000000000001</v>
          </cell>
          <cell r="D26">
            <v>0.61899999999999999</v>
          </cell>
          <cell r="F26">
            <v>0.66500000000000004</v>
          </cell>
          <cell r="J26">
            <v>0.48</v>
          </cell>
          <cell r="AC26">
            <v>0.69</v>
          </cell>
        </row>
        <row r="27">
          <cell r="A27">
            <v>2009</v>
          </cell>
          <cell r="B27">
            <v>0.625</v>
          </cell>
          <cell r="D27">
            <v>0.61</v>
          </cell>
          <cell r="F27">
            <v>0.64500000000000002</v>
          </cell>
          <cell r="J27">
            <v>0.47</v>
          </cell>
          <cell r="AC27">
            <v>0.68200000000000005</v>
          </cell>
        </row>
        <row r="28">
          <cell r="A28">
            <v>2010</v>
          </cell>
          <cell r="B28">
            <v>0.60399999999999998</v>
          </cell>
          <cell r="D28">
            <v>0.58799999999999997</v>
          </cell>
          <cell r="F28">
            <v>0.65200000000000002</v>
          </cell>
          <cell r="J28">
            <v>0.46</v>
          </cell>
          <cell r="AC28">
            <v>0.68700000000000006</v>
          </cell>
        </row>
        <row r="29">
          <cell r="A29">
            <v>2011</v>
          </cell>
          <cell r="F29">
            <v>0.66599999999999993</v>
          </cell>
          <cell r="J29">
            <v>0.45</v>
          </cell>
          <cell r="AC29">
            <v>0.69199999999999995</v>
          </cell>
        </row>
        <row r="30">
          <cell r="A30">
            <v>2012</v>
          </cell>
          <cell r="F30">
            <v>0.65799999999999992</v>
          </cell>
          <cell r="J30">
            <v>0.45</v>
          </cell>
          <cell r="AC30">
            <v>0.68100000000000005</v>
          </cell>
        </row>
        <row r="31">
          <cell r="A31">
            <v>2013</v>
          </cell>
          <cell r="F31">
            <v>0.66299999999999992</v>
          </cell>
          <cell r="J31">
            <v>0.44</v>
          </cell>
          <cell r="AC31">
            <v>0.66500000000000004</v>
          </cell>
        </row>
        <row r="32">
          <cell r="A32">
            <v>2014</v>
          </cell>
          <cell r="F32">
            <v>0.66200000000000003</v>
          </cell>
          <cell r="J32">
            <v>0.44</v>
          </cell>
          <cell r="AC32">
            <v>0.67800000000000005</v>
          </cell>
        </row>
        <row r="33">
          <cell r="A33">
            <v>2015</v>
          </cell>
          <cell r="F33">
            <v>0.66700000000000004</v>
          </cell>
          <cell r="J33">
            <v>0.44</v>
          </cell>
          <cell r="AC33">
            <v>0.66200000000000003</v>
          </cell>
        </row>
        <row r="34">
          <cell r="A34">
            <v>2016</v>
          </cell>
          <cell r="J34">
            <v>0.44</v>
          </cell>
          <cell r="AC34">
            <v>0.65900000000000003</v>
          </cell>
        </row>
      </sheetData>
      <sheetData sheetId="3" refreshError="1"/>
      <sheetData sheetId="4"/>
      <sheetData sheetId="5" refreshError="1"/>
      <sheetData sheetId="6" refreshError="1"/>
      <sheetData sheetId="7">
        <row r="3">
          <cell r="B3">
            <v>60.3</v>
          </cell>
          <cell r="C3">
            <v>0.60299999999999998</v>
          </cell>
          <cell r="D3">
            <v>57.9</v>
          </cell>
          <cell r="E3">
            <v>0.57899999999999996</v>
          </cell>
          <cell r="I3">
            <v>54.300000000000004</v>
          </cell>
        </row>
        <row r="4">
          <cell r="B4">
            <v>63.6</v>
          </cell>
          <cell r="C4">
            <v>0.63600000000000001</v>
          </cell>
          <cell r="D4">
            <v>62.1</v>
          </cell>
          <cell r="I4">
            <v>58.8</v>
          </cell>
        </row>
        <row r="5">
          <cell r="B5">
            <v>65.8</v>
          </cell>
          <cell r="C5">
            <v>0.65800000000000003</v>
          </cell>
          <cell r="D5">
            <v>64.600000000000009</v>
          </cell>
          <cell r="I5">
            <v>61</v>
          </cell>
        </row>
        <row r="6">
          <cell r="B6">
            <v>65.3</v>
          </cell>
          <cell r="C6">
            <v>0.65300000000000002</v>
          </cell>
          <cell r="D6">
            <v>63.4</v>
          </cell>
          <cell r="I6">
            <v>60.099999999999994</v>
          </cell>
        </row>
        <row r="7">
          <cell r="B7">
            <v>64.3</v>
          </cell>
          <cell r="C7">
            <v>0.64300000000000002</v>
          </cell>
          <cell r="D7">
            <v>62.3</v>
          </cell>
          <cell r="I7">
            <v>57.499999999999993</v>
          </cell>
        </row>
        <row r="8">
          <cell r="B8">
            <v>64.099999999999994</v>
          </cell>
          <cell r="C8">
            <v>0.64100000000000001</v>
          </cell>
          <cell r="D8">
            <v>62.2</v>
          </cell>
          <cell r="I8">
            <v>57.599999999999994</v>
          </cell>
        </row>
        <row r="9">
          <cell r="B9">
            <v>65.3</v>
          </cell>
          <cell r="C9">
            <v>0.65300000000000002</v>
          </cell>
          <cell r="D9">
            <v>64</v>
          </cell>
          <cell r="I9">
            <v>59.3</v>
          </cell>
        </row>
        <row r="10">
          <cell r="B10">
            <v>64.400000000000006</v>
          </cell>
          <cell r="C10">
            <v>0.64400000000000002</v>
          </cell>
          <cell r="D10">
            <v>63.2</v>
          </cell>
          <cell r="I10">
            <v>58.5</v>
          </cell>
        </row>
        <row r="11">
          <cell r="B11">
            <v>64.3</v>
          </cell>
          <cell r="C11">
            <v>0.64300000000000002</v>
          </cell>
          <cell r="D11">
            <v>62.7</v>
          </cell>
          <cell r="I11">
            <v>57.9</v>
          </cell>
        </row>
        <row r="12">
          <cell r="B12">
            <v>66.3</v>
          </cell>
          <cell r="C12">
            <v>0.66300000000000003</v>
          </cell>
          <cell r="D12">
            <v>65</v>
          </cell>
          <cell r="I12">
            <v>59.599999999999994</v>
          </cell>
        </row>
        <row r="13">
          <cell r="B13">
            <v>65.3</v>
          </cell>
          <cell r="C13">
            <v>0.65300000000000002</v>
          </cell>
          <cell r="D13">
            <v>63.9</v>
          </cell>
          <cell r="I13">
            <v>59.099999999999994</v>
          </cell>
        </row>
        <row r="14">
          <cell r="B14">
            <v>61</v>
          </cell>
          <cell r="C14">
            <v>0.61</v>
          </cell>
          <cell r="D14">
            <v>59.9</v>
          </cell>
          <cell r="H14">
            <v>40.07</v>
          </cell>
          <cell r="I14">
            <v>54.7</v>
          </cell>
        </row>
        <row r="15">
          <cell r="B15">
            <v>60.4</v>
          </cell>
          <cell r="C15">
            <v>0.60399999999999998</v>
          </cell>
          <cell r="D15">
            <v>59.5</v>
          </cell>
          <cell r="F15">
            <v>67.099999999999994</v>
          </cell>
          <cell r="I15">
            <v>53.5</v>
          </cell>
          <cell r="K15">
            <v>60.5</v>
          </cell>
          <cell r="L15">
            <v>44.3</v>
          </cell>
        </row>
        <row r="16">
          <cell r="B16">
            <v>59.4</v>
          </cell>
          <cell r="C16">
            <v>0.59399999999999997</v>
          </cell>
          <cell r="D16">
            <v>58.8</v>
          </cell>
          <cell r="F16">
            <v>64.5</v>
          </cell>
          <cell r="I16">
            <v>52.5</v>
          </cell>
          <cell r="K16">
            <v>59.5</v>
          </cell>
          <cell r="L16">
            <v>44.9</v>
          </cell>
        </row>
        <row r="17">
          <cell r="B17">
            <v>63.7</v>
          </cell>
          <cell r="C17">
            <v>0.63700000000000001</v>
          </cell>
          <cell r="D17">
            <v>63.1</v>
          </cell>
          <cell r="F17">
            <v>67.599999999999994</v>
          </cell>
          <cell r="I17">
            <v>56.8</v>
          </cell>
          <cell r="K17">
            <v>60.8</v>
          </cell>
          <cell r="L17">
            <v>45.300000000000004</v>
          </cell>
        </row>
        <row r="18">
          <cell r="B18">
            <v>64.900000000000006</v>
          </cell>
          <cell r="C18">
            <v>0.64900000000000002</v>
          </cell>
          <cell r="D18">
            <v>64.2</v>
          </cell>
          <cell r="F18">
            <v>65.400000000000006</v>
          </cell>
          <cell r="I18">
            <v>58.4</v>
          </cell>
          <cell r="K18">
            <v>61.7</v>
          </cell>
          <cell r="L18">
            <v>40.200000000000003</v>
          </cell>
        </row>
        <row r="19">
          <cell r="B19">
            <v>69.099999999999994</v>
          </cell>
          <cell r="C19">
            <v>0.69099999999999995</v>
          </cell>
          <cell r="D19">
            <v>68.600000000000009</v>
          </cell>
          <cell r="F19">
            <v>68.599999999999994</v>
          </cell>
          <cell r="H19">
            <v>52</v>
          </cell>
          <cell r="I19">
            <v>63.3</v>
          </cell>
          <cell r="K19">
            <v>65</v>
          </cell>
          <cell r="L19">
            <v>44</v>
          </cell>
        </row>
        <row r="20">
          <cell r="B20">
            <v>70.3</v>
          </cell>
          <cell r="C20">
            <v>0.70299999999999996</v>
          </cell>
          <cell r="D20">
            <v>69.699999999999989</v>
          </cell>
          <cell r="F20">
            <v>67.2</v>
          </cell>
          <cell r="H20">
            <v>54</v>
          </cell>
          <cell r="I20">
            <v>64.600000000000009</v>
          </cell>
          <cell r="K20">
            <v>64.900000000000006</v>
          </cell>
          <cell r="L20">
            <v>45</v>
          </cell>
        </row>
        <row r="21">
          <cell r="B21">
            <v>69.3</v>
          </cell>
          <cell r="C21">
            <v>0.69299999999999995</v>
          </cell>
          <cell r="D21">
            <v>68.5</v>
          </cell>
          <cell r="F21">
            <v>70.400000000000006</v>
          </cell>
          <cell r="H21">
            <v>54</v>
          </cell>
          <cell r="I21">
            <v>63.4</v>
          </cell>
          <cell r="K21">
            <v>66.8</v>
          </cell>
          <cell r="L21">
            <v>43</v>
          </cell>
        </row>
        <row r="22">
          <cell r="B22">
            <v>68.8</v>
          </cell>
          <cell r="C22">
            <v>0.68799999999999994</v>
          </cell>
          <cell r="D22">
            <v>67.5</v>
          </cell>
          <cell r="F22">
            <v>66.8</v>
          </cell>
          <cell r="G22">
            <v>49.6</v>
          </cell>
          <cell r="H22">
            <v>49.2</v>
          </cell>
          <cell r="I22">
            <v>62.6</v>
          </cell>
          <cell r="K22">
            <v>64.2</v>
          </cell>
          <cell r="L22">
            <v>40.799999999999997</v>
          </cell>
        </row>
        <row r="23">
          <cell r="B23">
            <v>68.600000000000009</v>
          </cell>
          <cell r="C23">
            <v>0.68600000000000005</v>
          </cell>
          <cell r="D23">
            <v>67</v>
          </cell>
          <cell r="F23">
            <v>69.8</v>
          </cell>
          <cell r="G23">
            <v>51.6</v>
          </cell>
          <cell r="H23">
            <v>50.8</v>
          </cell>
          <cell r="I23">
            <v>62.1</v>
          </cell>
          <cell r="K23">
            <v>64.400000000000006</v>
          </cell>
          <cell r="L23">
            <v>41.099999999999994</v>
          </cell>
        </row>
        <row r="24">
          <cell r="B24">
            <v>66.600000000000009</v>
          </cell>
          <cell r="C24">
            <v>0.66600000000000004</v>
          </cell>
          <cell r="D24">
            <v>64.5</v>
          </cell>
          <cell r="F24">
            <v>68.900000000000006</v>
          </cell>
          <cell r="G24">
            <v>50.6</v>
          </cell>
          <cell r="H24">
            <v>49.9</v>
          </cell>
          <cell r="I24">
            <v>59.8</v>
          </cell>
          <cell r="K24">
            <v>63.1</v>
          </cell>
          <cell r="L24">
            <v>41.699999999999996</v>
          </cell>
        </row>
        <row r="25">
          <cell r="B25">
            <v>64.2</v>
          </cell>
          <cell r="C25">
            <v>0.64200000000000002</v>
          </cell>
          <cell r="D25">
            <v>62.2</v>
          </cell>
          <cell r="F25">
            <v>67.8</v>
          </cell>
          <cell r="G25">
            <v>50.8</v>
          </cell>
          <cell r="H25">
            <v>50</v>
          </cell>
          <cell r="I25">
            <v>57.099999999999994</v>
          </cell>
          <cell r="K25">
            <v>61.4</v>
          </cell>
          <cell r="L25">
            <v>41</v>
          </cell>
        </row>
        <row r="26">
          <cell r="B26">
            <v>63.6</v>
          </cell>
          <cell r="C26">
            <v>0.63600000000000001</v>
          </cell>
          <cell r="D26">
            <v>61.9</v>
          </cell>
          <cell r="F26">
            <v>66.5</v>
          </cell>
          <cell r="G26">
            <v>48.4</v>
          </cell>
          <cell r="H26">
            <v>48</v>
          </cell>
          <cell r="I26">
            <v>56.399999999999991</v>
          </cell>
          <cell r="K26">
            <v>61.2</v>
          </cell>
          <cell r="L26">
            <v>38</v>
          </cell>
        </row>
        <row r="27">
          <cell r="B27">
            <v>62.5</v>
          </cell>
          <cell r="C27">
            <v>0.625</v>
          </cell>
          <cell r="D27">
            <v>61</v>
          </cell>
          <cell r="F27">
            <v>64.5</v>
          </cell>
          <cell r="G27">
            <v>47.9</v>
          </cell>
          <cell r="H27">
            <v>47</v>
          </cell>
          <cell r="I27">
            <v>56.000000000000007</v>
          </cell>
          <cell r="K27">
            <v>60.6</v>
          </cell>
          <cell r="L27">
            <v>39</v>
          </cell>
        </row>
        <row r="28">
          <cell r="B28">
            <v>60.4</v>
          </cell>
          <cell r="C28">
            <v>0.60399999999999998</v>
          </cell>
          <cell r="D28">
            <v>58.8</v>
          </cell>
          <cell r="F28">
            <v>65.2</v>
          </cell>
          <cell r="G28">
            <v>46.300000000000004</v>
          </cell>
          <cell r="H28">
            <v>46</v>
          </cell>
          <cell r="I28">
            <v>53.5</v>
          </cell>
          <cell r="K28">
            <v>60.9</v>
          </cell>
          <cell r="L28">
            <v>37</v>
          </cell>
        </row>
        <row r="29">
          <cell r="F29">
            <v>66.599999999999994</v>
          </cell>
          <cell r="G29">
            <v>45.5</v>
          </cell>
          <cell r="H29">
            <v>45</v>
          </cell>
          <cell r="K29">
            <v>60.8</v>
          </cell>
          <cell r="L29">
            <v>36</v>
          </cell>
        </row>
        <row r="30">
          <cell r="F30">
            <v>65.8</v>
          </cell>
          <cell r="G30">
            <v>45</v>
          </cell>
          <cell r="H30">
            <v>45</v>
          </cell>
          <cell r="K30">
            <v>61</v>
          </cell>
          <cell r="L30">
            <v>36</v>
          </cell>
        </row>
        <row r="31">
          <cell r="F31">
            <v>66.3</v>
          </cell>
          <cell r="G31">
            <v>44.7</v>
          </cell>
          <cell r="H31">
            <v>44</v>
          </cell>
          <cell r="K31">
            <v>61.5</v>
          </cell>
          <cell r="L31">
            <v>35</v>
          </cell>
        </row>
        <row r="32">
          <cell r="F32">
            <v>66.2</v>
          </cell>
          <cell r="G32">
            <v>44.3</v>
          </cell>
          <cell r="H32">
            <v>44</v>
          </cell>
          <cell r="K32">
            <v>62.2</v>
          </cell>
          <cell r="L32">
            <v>35</v>
          </cell>
        </row>
        <row r="33">
          <cell r="F33">
            <v>66.7</v>
          </cell>
          <cell r="H33">
            <v>44</v>
          </cell>
          <cell r="K33">
            <v>62.7</v>
          </cell>
          <cell r="L33">
            <v>35</v>
          </cell>
        </row>
        <row r="34">
          <cell r="H34">
            <v>44</v>
          </cell>
          <cell r="L34">
            <v>34</v>
          </cell>
        </row>
      </sheetData>
      <sheetData sheetId="8" refreshError="1"/>
      <sheetData sheetId="9"/>
      <sheetData sheetId="10" refreshError="1"/>
      <sheetData sheetId="11"/>
      <sheetData sheetId="12" refreshError="1"/>
      <sheetData sheetId="13"/>
      <sheetData sheetId="14">
        <row r="2">
          <cell r="C2">
            <v>1992</v>
          </cell>
          <cell r="D2">
            <v>51.5</v>
          </cell>
          <cell r="E2">
            <v>2006</v>
          </cell>
          <cell r="F2">
            <v>31.8</v>
          </cell>
          <cell r="G2">
            <v>2004</v>
          </cell>
          <cell r="H2">
            <v>36</v>
          </cell>
          <cell r="K2">
            <v>2006</v>
          </cell>
          <cell r="L2">
            <v>31.7</v>
          </cell>
          <cell r="M2">
            <v>1984</v>
          </cell>
          <cell r="N2">
            <v>49</v>
          </cell>
          <cell r="O2">
            <v>1997</v>
          </cell>
          <cell r="P2">
            <v>53.7</v>
          </cell>
          <cell r="Q2">
            <v>1979</v>
          </cell>
          <cell r="R2">
            <v>34.6</v>
          </cell>
        </row>
        <row r="3">
          <cell r="C3">
            <v>1996</v>
          </cell>
          <cell r="D3">
            <v>56.9</v>
          </cell>
          <cell r="E3">
            <v>2007</v>
          </cell>
          <cell r="F3">
            <v>31.9</v>
          </cell>
          <cell r="G3">
            <v>2005</v>
          </cell>
          <cell r="H3">
            <v>34.299999999999997</v>
          </cell>
          <cell r="K3">
            <v>2008</v>
          </cell>
          <cell r="L3">
            <v>32.299999999999997</v>
          </cell>
          <cell r="M3">
            <v>1992</v>
          </cell>
          <cell r="N3">
            <v>51</v>
          </cell>
          <cell r="O3">
            <v>1998</v>
          </cell>
          <cell r="P3">
            <v>56.1</v>
          </cell>
          <cell r="Q3">
            <v>1986</v>
          </cell>
          <cell r="R3">
            <v>37.5</v>
          </cell>
        </row>
        <row r="4">
          <cell r="C4">
            <v>1999</v>
          </cell>
          <cell r="D4">
            <v>58.7</v>
          </cell>
          <cell r="E4">
            <v>2008</v>
          </cell>
          <cell r="F4">
            <v>31.1</v>
          </cell>
          <cell r="G4">
            <v>2006</v>
          </cell>
          <cell r="H4">
            <v>34.6</v>
          </cell>
          <cell r="K4">
            <v>2010</v>
          </cell>
          <cell r="L4">
            <v>32</v>
          </cell>
          <cell r="M4">
            <v>1994</v>
          </cell>
          <cell r="N4">
            <v>51.7</v>
          </cell>
          <cell r="O4">
            <v>1999</v>
          </cell>
          <cell r="P4">
            <v>56.3</v>
          </cell>
          <cell r="Q4">
            <v>1991</v>
          </cell>
          <cell r="R4">
            <v>38.200000000000003</v>
          </cell>
        </row>
        <row r="5">
          <cell r="C5">
            <v>2000</v>
          </cell>
          <cell r="D5">
            <v>58.7</v>
          </cell>
          <cell r="E5">
            <v>2009</v>
          </cell>
          <cell r="F5">
            <v>31.2</v>
          </cell>
          <cell r="G5">
            <v>2007</v>
          </cell>
          <cell r="H5">
            <v>35.700000000000003</v>
          </cell>
          <cell r="K5">
            <v>2012</v>
          </cell>
          <cell r="L5">
            <v>31.6</v>
          </cell>
          <cell r="M5">
            <v>1996</v>
          </cell>
          <cell r="N5">
            <v>48.5</v>
          </cell>
          <cell r="O5">
            <v>2000</v>
          </cell>
          <cell r="P5">
            <v>50.8</v>
          </cell>
          <cell r="Q5">
            <v>1994</v>
          </cell>
          <cell r="R5">
            <v>40.200000000000003</v>
          </cell>
        </row>
        <row r="6">
          <cell r="C6">
            <v>2001</v>
          </cell>
          <cell r="D6">
            <v>57.8</v>
          </cell>
          <cell r="E6">
            <v>2010</v>
          </cell>
          <cell r="F6">
            <v>30.7</v>
          </cell>
          <cell r="G6">
            <v>2008</v>
          </cell>
          <cell r="H6">
            <v>34.1</v>
          </cell>
          <cell r="M6">
            <v>1998</v>
          </cell>
          <cell r="N6">
            <v>49</v>
          </cell>
          <cell r="O6">
            <v>2001</v>
          </cell>
          <cell r="P6">
            <v>51.8</v>
          </cell>
          <cell r="Q6">
            <v>1997</v>
          </cell>
          <cell r="R6">
            <v>40.799999999999997</v>
          </cell>
        </row>
        <row r="7">
          <cell r="C7">
            <v>2002</v>
          </cell>
          <cell r="D7">
            <v>58.3</v>
          </cell>
          <cell r="E7">
            <v>2011</v>
          </cell>
          <cell r="F7">
            <v>30</v>
          </cell>
          <cell r="G7">
            <v>2009</v>
          </cell>
          <cell r="H7">
            <v>34.299999999999997</v>
          </cell>
          <cell r="M7">
            <v>2000</v>
          </cell>
          <cell r="N7">
            <v>51.7</v>
          </cell>
          <cell r="O7">
            <v>2002</v>
          </cell>
          <cell r="P7">
            <v>54</v>
          </cell>
          <cell r="Q7">
            <v>2000</v>
          </cell>
          <cell r="R7">
            <v>40.4</v>
          </cell>
        </row>
        <row r="8">
          <cell r="C8">
            <v>2003</v>
          </cell>
          <cell r="D8">
            <v>54.4</v>
          </cell>
          <cell r="E8">
            <v>2013</v>
          </cell>
          <cell r="F8">
            <v>31.4</v>
          </cell>
          <cell r="G8">
            <v>2010</v>
          </cell>
          <cell r="H8">
            <v>34.4</v>
          </cell>
          <cell r="M8">
            <v>2002</v>
          </cell>
          <cell r="N8">
            <v>49.5</v>
          </cell>
          <cell r="O8">
            <v>2003</v>
          </cell>
          <cell r="P8">
            <v>53.7</v>
          </cell>
          <cell r="Q8">
            <v>2004</v>
          </cell>
          <cell r="R8">
            <v>40.5</v>
          </cell>
        </row>
        <row r="9">
          <cell r="C9">
            <v>2004</v>
          </cell>
          <cell r="D9">
            <v>56.1</v>
          </cell>
          <cell r="G9">
            <v>2011</v>
          </cell>
          <cell r="H9">
            <v>33.200000000000003</v>
          </cell>
          <cell r="M9">
            <v>2004</v>
          </cell>
          <cell r="N9">
            <v>46</v>
          </cell>
          <cell r="O9">
            <v>2004</v>
          </cell>
          <cell r="P9">
            <v>51.2</v>
          </cell>
          <cell r="Q9">
            <v>2007</v>
          </cell>
          <cell r="R9">
            <v>41.1</v>
          </cell>
        </row>
        <row r="10">
          <cell r="C10">
            <v>2005</v>
          </cell>
          <cell r="D10">
            <v>55</v>
          </cell>
          <cell r="G10">
            <v>2012</v>
          </cell>
          <cell r="H10">
            <v>32.299999999999997</v>
          </cell>
          <cell r="M10">
            <v>2006</v>
          </cell>
          <cell r="N10">
            <v>48</v>
          </cell>
          <cell r="O10">
            <v>2005</v>
          </cell>
          <cell r="P10">
            <v>51.8</v>
          </cell>
          <cell r="Q10">
            <v>2010</v>
          </cell>
          <cell r="R10">
            <v>40.4</v>
          </cell>
        </row>
        <row r="11">
          <cell r="C11">
            <v>2008</v>
          </cell>
          <cell r="D11">
            <v>56</v>
          </cell>
          <cell r="G11">
            <v>2013</v>
          </cell>
          <cell r="H11">
            <v>33.200000000000003</v>
          </cell>
          <cell r="M11">
            <v>2008</v>
          </cell>
          <cell r="N11">
            <v>48.2</v>
          </cell>
          <cell r="O11">
            <v>2006</v>
          </cell>
          <cell r="P11">
            <v>51.7</v>
          </cell>
          <cell r="Q11">
            <v>2013</v>
          </cell>
          <cell r="R11">
            <v>41</v>
          </cell>
        </row>
        <row r="12">
          <cell r="C12">
            <v>2009</v>
          </cell>
          <cell r="D12">
            <v>55.9</v>
          </cell>
          <cell r="G12">
            <v>2014</v>
          </cell>
          <cell r="H12">
            <v>34.1</v>
          </cell>
          <cell r="M12">
            <v>2010</v>
          </cell>
          <cell r="N12">
            <v>48.1</v>
          </cell>
          <cell r="O12">
            <v>2007</v>
          </cell>
          <cell r="P12">
            <v>51.3</v>
          </cell>
        </row>
        <row r="13">
          <cell r="C13">
            <v>2010</v>
          </cell>
          <cell r="D13">
            <v>55.5</v>
          </cell>
          <cell r="M13">
            <v>2012</v>
          </cell>
          <cell r="N13">
            <v>48.1</v>
          </cell>
          <cell r="O13">
            <v>2008</v>
          </cell>
          <cell r="P13">
            <v>48.5</v>
          </cell>
        </row>
        <row r="14">
          <cell r="C14">
            <v>2011</v>
          </cell>
          <cell r="D14">
            <v>54.2</v>
          </cell>
          <cell r="M14">
            <v>2014</v>
          </cell>
          <cell r="N14">
            <v>48.2</v>
          </cell>
          <cell r="O14">
            <v>2009</v>
          </cell>
          <cell r="P14">
            <v>48</v>
          </cell>
        </row>
        <row r="15">
          <cell r="C15">
            <v>2012</v>
          </cell>
          <cell r="D15">
            <v>53.5</v>
          </cell>
          <cell r="O15">
            <v>2010</v>
          </cell>
          <cell r="P15">
            <v>46.2</v>
          </cell>
        </row>
        <row r="16">
          <cell r="C16">
            <v>2013</v>
          </cell>
          <cell r="D16">
            <v>53.5</v>
          </cell>
          <cell r="O16">
            <v>2011</v>
          </cell>
          <cell r="P16">
            <v>45.5</v>
          </cell>
        </row>
        <row r="17">
          <cell r="C17">
            <v>2014</v>
          </cell>
          <cell r="D17">
            <v>53.5</v>
          </cell>
          <cell r="O17">
            <v>2012</v>
          </cell>
          <cell r="P17">
            <v>45.1</v>
          </cell>
        </row>
        <row r="18">
          <cell r="C18">
            <v>2015</v>
          </cell>
          <cell r="D18">
            <v>51.1</v>
          </cell>
          <cell r="O18">
            <v>2013</v>
          </cell>
          <cell r="P18">
            <v>44.7</v>
          </cell>
        </row>
        <row r="19">
          <cell r="O19">
            <v>2014</v>
          </cell>
          <cell r="P19">
            <v>44.1</v>
          </cell>
        </row>
        <row r="20">
          <cell r="O20">
            <v>2015</v>
          </cell>
          <cell r="P20">
            <v>44.3</v>
          </cell>
        </row>
      </sheetData>
      <sheetData sheetId="15"/>
      <sheetData sheetId="16" refreshError="1"/>
      <sheetData sheetId="17"/>
      <sheetData sheetId="18"/>
      <sheetData sheetId="19" refreshError="1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d Ctg y Cob"/>
    </sheetNames>
    <sheetDataSet>
      <sheetData sheetId="0">
        <row r="11">
          <cell r="A11" t="str">
            <v xml:space="preserve"> CONTINENTAL..................................................................................................................................................................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3"/>
      <sheetName val="P004"/>
      <sheetName val="P009"/>
      <sheetName val="P010"/>
      <sheetName val="P011"/>
      <sheetName val="P012"/>
      <sheetName val="P013"/>
      <sheetName val="P017"/>
      <sheetName val="P018"/>
      <sheetName val="N-P018x"/>
      <sheetName val="P021"/>
      <sheetName val="P024"/>
      <sheetName val="P025"/>
      <sheetName val="27-MN"/>
      <sheetName val="28-ME"/>
      <sheetName val="P030x"/>
      <sheetName val="P030"/>
      <sheetName val="P031x"/>
      <sheetName val="P031"/>
      <sheetName val="P032x"/>
      <sheetName val="P032"/>
      <sheetName val="P033x"/>
      <sheetName val="P033"/>
      <sheetName val="P034x"/>
      <sheetName val="P034"/>
      <sheetName val="P035x"/>
      <sheetName val="P035"/>
      <sheetName val="P036x"/>
      <sheetName val="P036"/>
      <sheetName val="P037x"/>
      <sheetName val="P037"/>
      <sheetName val="P038x"/>
      <sheetName val="P038"/>
      <sheetName val="P039x"/>
      <sheetName val="P039"/>
      <sheetName val="P040x"/>
      <sheetName val="P040"/>
      <sheetName val="P041x"/>
      <sheetName val="P041"/>
      <sheetName val="PFlujoCred"/>
      <sheetName val="PDepGtia"/>
      <sheetName val="XTGtíax"/>
      <sheetName val="P001P"/>
      <sheetName val="P003P"/>
      <sheetName val="P004P"/>
      <sheetName val="P009P"/>
      <sheetName val="P010P"/>
      <sheetName val="P011P"/>
      <sheetName val="P012P"/>
      <sheetName val="P013P"/>
      <sheetName val="P017P"/>
      <sheetName val="P018P"/>
      <sheetName val="P021P"/>
      <sheetName val="P024P"/>
      <sheetName val="P025P"/>
      <sheetName val="27-MNP"/>
      <sheetName val="28-MEP"/>
      <sheetName val="P030P"/>
      <sheetName val="P031P"/>
      <sheetName val="P032P"/>
      <sheetName val="P033P"/>
      <sheetName val="P034P"/>
      <sheetName val="P035P"/>
      <sheetName val="P036N"/>
      <sheetName val="P037N"/>
      <sheetName val="P038P"/>
      <sheetName val="P039P"/>
      <sheetName val="P040P"/>
      <sheetName val="P041P"/>
      <sheetName val="FlujoCredP"/>
      <sheetName val="CDxTGtiaP"/>
    </sheetNames>
    <sheetDataSet>
      <sheetData sheetId="0">
        <row r="4">
          <cell r="D4">
            <v>41486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BCDIC"/>
    </sheetNames>
    <definedNames>
      <definedName name="INDICE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-T_DEP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ico III.2.1.3 "/>
      <sheetName val="Gráfico III.2.1.3  (2)"/>
      <sheetName val="Gráfico III.2.1.4 "/>
      <sheetName val="d2017"/>
      <sheetName val="dGini2017-"/>
      <sheetName val="Hoja5"/>
      <sheetName val="Hoja1"/>
      <sheetName val="Gini"/>
      <sheetName val="Gini (2)"/>
      <sheetName val="Peru_orden"/>
      <sheetName val="Gráfico2"/>
      <sheetName val="Gini (3)"/>
      <sheetName val="d2017_adultos"/>
      <sheetName val="Tabla III.2.1.2"/>
      <sheetName val="d2017_más allá del millón"/>
      <sheetName val="Tabla III.2.1.3"/>
      <sheetName val="d2016_"/>
      <sheetName val="d2016_adultos"/>
      <sheetName val="d2016_más allá del millón"/>
      <sheetName val="d2015_2010"/>
      <sheetName val="Gráfico10"/>
      <sheetName val="d2015_2010_adultos"/>
      <sheetName val="G.Ricos2012"/>
      <sheetName val="G.Ricos2014"/>
      <sheetName val="G.Ricos2015"/>
      <sheetName val="G.Ricos2016"/>
      <sheetName val="G.Ricos2017"/>
      <sheetName val="d2015_más allá del millón"/>
      <sheetName val="Gráfico III.2.1.6 "/>
      <sheetName val="Composición de Riqueza Bruta_Pe"/>
      <sheetName val="Composición de Riqueza BrutChil"/>
      <sheetName val="Composición de Riqueza BrutCol"/>
      <sheetName val="Composición de Riqueza BrutMex"/>
      <sheetName val="Datos Consolidados"/>
      <sheetName val="Datos Consolidados_2"/>
      <sheetName val="Tabla III.2.1.1"/>
      <sheetName val="Gráfico III.2.1.1 "/>
      <sheetName val="Gráfico III.2.1.2 "/>
      <sheetName val="Gráfico III.2.1.3"/>
      <sheetName val="Gráfico III.2.1.4"/>
      <sheetName val="Gráfico1"/>
      <sheetName val="Gráfico III.2.1.5"/>
      <sheetName val="Indicadores solicitados"/>
      <sheetName val="PBI_WB"/>
      <sheetName val="r2000"/>
      <sheetName val="r2001"/>
      <sheetName val="r2002"/>
      <sheetName val="r2003"/>
      <sheetName val="r2004"/>
      <sheetName val="r2005"/>
      <sheetName val="r2006"/>
      <sheetName val="r2007"/>
      <sheetName val="r2008"/>
      <sheetName val="r2009"/>
      <sheetName val="r2010"/>
      <sheetName val="r2011"/>
      <sheetName val="r2012"/>
      <sheetName val="r2013"/>
      <sheetName val="r2014"/>
      <sheetName val="r2015"/>
      <sheetName val="r2016"/>
      <sheetName val="r2017"/>
      <sheetName val="Hoja2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>
        <row r="3">
          <cell r="E3">
            <v>82.4</v>
          </cell>
        </row>
        <row r="4">
          <cell r="H4">
            <v>78.2</v>
          </cell>
        </row>
        <row r="6">
          <cell r="K6">
            <v>79.599999999999994</v>
          </cell>
          <cell r="N6">
            <v>80.900000000000006</v>
          </cell>
          <cell r="Q6">
            <v>81.8</v>
          </cell>
          <cell r="T6">
            <v>78.7</v>
          </cell>
          <cell r="W6">
            <v>72.3</v>
          </cell>
        </row>
        <row r="16">
          <cell r="E16">
            <v>75.400000000000006</v>
          </cell>
        </row>
        <row r="17">
          <cell r="E17">
            <v>75</v>
          </cell>
        </row>
        <row r="20">
          <cell r="H20">
            <v>81.2</v>
          </cell>
        </row>
        <row r="22">
          <cell r="K22">
            <v>82.1</v>
          </cell>
          <cell r="N22">
            <v>82.3</v>
          </cell>
          <cell r="Q22">
            <v>83</v>
          </cell>
          <cell r="T22">
            <v>82.9</v>
          </cell>
          <cell r="W22">
            <v>83.2</v>
          </cell>
        </row>
        <row r="39">
          <cell r="E39">
            <v>63.4</v>
          </cell>
        </row>
        <row r="43">
          <cell r="E43">
            <v>67</v>
          </cell>
        </row>
        <row r="55">
          <cell r="H55">
            <v>75.5</v>
          </cell>
          <cell r="W55">
            <v>70.2</v>
          </cell>
        </row>
        <row r="56">
          <cell r="N56">
            <v>69.7</v>
          </cell>
          <cell r="Q56">
            <v>70.3</v>
          </cell>
          <cell r="T56">
            <v>72</v>
          </cell>
        </row>
        <row r="57">
          <cell r="K57">
            <v>69</v>
          </cell>
        </row>
        <row r="59">
          <cell r="H59">
            <v>77.7</v>
          </cell>
          <cell r="W59">
            <v>79.099999999999994</v>
          </cell>
        </row>
        <row r="60">
          <cell r="N60">
            <v>77.099999999999994</v>
          </cell>
          <cell r="Q60">
            <v>77.5</v>
          </cell>
          <cell r="T60">
            <v>78.900000000000006</v>
          </cell>
        </row>
        <row r="61">
          <cell r="K61">
            <v>77.099999999999994</v>
          </cell>
        </row>
        <row r="90">
          <cell r="E90">
            <v>67.5</v>
          </cell>
        </row>
        <row r="95">
          <cell r="E95">
            <v>75.599999999999994</v>
          </cell>
        </row>
        <row r="136">
          <cell r="H136">
            <v>66.2</v>
          </cell>
        </row>
        <row r="141">
          <cell r="W141">
            <v>65.7</v>
          </cell>
        </row>
        <row r="142">
          <cell r="N142">
            <v>67.099999999999994</v>
          </cell>
          <cell r="Q142">
            <v>67.099999999999994</v>
          </cell>
          <cell r="T142">
            <v>68</v>
          </cell>
        </row>
        <row r="143">
          <cell r="K143">
            <v>66.099999999999994</v>
          </cell>
        </row>
        <row r="158">
          <cell r="H158">
            <v>67.5</v>
          </cell>
        </row>
        <row r="159">
          <cell r="H159">
            <v>85.2</v>
          </cell>
        </row>
        <row r="164">
          <cell r="W164">
            <v>73.5</v>
          </cell>
        </row>
        <row r="165">
          <cell r="W165">
            <v>85.9</v>
          </cell>
        </row>
        <row r="166">
          <cell r="K166">
            <v>67.7</v>
          </cell>
          <cell r="N166">
            <v>68.2</v>
          </cell>
          <cell r="Q166">
            <v>67.8</v>
          </cell>
          <cell r="T166">
            <v>73.2</v>
          </cell>
        </row>
        <row r="167">
          <cell r="K167">
            <v>85.1</v>
          </cell>
          <cell r="N167">
            <v>84.6</v>
          </cell>
          <cell r="Q167">
            <v>85</v>
          </cell>
          <cell r="T167">
            <v>86.2</v>
          </cell>
        </row>
      </sheetData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renz_2018"/>
      <sheetName val="Lorenz_2017"/>
      <sheetName val="Lorenz_2016"/>
      <sheetName val="Lorenz_2015"/>
      <sheetName val="Lorenz_2014"/>
      <sheetName val="Lorenz_2013"/>
      <sheetName val="Lorenz_2012"/>
      <sheetName val="Lorenz_2011"/>
      <sheetName val="Lorenz_2010"/>
      <sheetName val="Lorenz_2009"/>
      <sheetName val="Lorenz_2008"/>
      <sheetName val="Lorenz_2007"/>
      <sheetName val="Lorenz_2006"/>
      <sheetName val="Lorenz_2005"/>
      <sheetName val="Lorenz_2004"/>
      <sheetName val="Lorenz_2003"/>
      <sheetName val="Lorenz_2002"/>
      <sheetName val="Lorenz_2001"/>
      <sheetName val="Lorenz_2000"/>
      <sheetName val="Lorenz_1999"/>
      <sheetName val="Lorenz_1998"/>
      <sheetName val="eLorenz_2018"/>
      <sheetName val="eLorenz_2017"/>
      <sheetName val="eLorenz_2016"/>
      <sheetName val="eLorenz_2015"/>
      <sheetName val="eLorenz_2014"/>
      <sheetName val="eLorenz_2013"/>
      <sheetName val="eLorenz_2012"/>
      <sheetName val="eLorenz_2011"/>
      <sheetName val="eLorenz_2010"/>
      <sheetName val="eLorenz_2009"/>
      <sheetName val="eLorenz_2008"/>
      <sheetName val="eLorenz_2007"/>
      <sheetName val="eLorenz_2006"/>
      <sheetName val="eLorenz_2005"/>
      <sheetName val="eLorenz_2004"/>
      <sheetName val="eLorenz_2003"/>
      <sheetName val="eLorenz_2002"/>
      <sheetName val="eLorenz_2001"/>
      <sheetName val="eLorenz_2000"/>
      <sheetName val="eLorenz_1999"/>
      <sheetName val="eLorenz_1998"/>
      <sheetName val="Lorenz_1980"/>
      <sheetName val="Lorenz_1970"/>
      <sheetName val="Lorenz_1960"/>
      <sheetName val="Lorenz_1950"/>
      <sheetName val="Gráfico gini"/>
      <sheetName val="Gráfico gini_empresas_personas"/>
      <sheetName val="Gini_1950_2018"/>
      <sheetName val="Gini_1950_2018_sinextr"/>
      <sheetName val="GINI_datos comp"/>
      <sheetName val="Cuentas_personas_empresas"/>
      <sheetName val="Cuentas_personas_empresas_soles"/>
      <sheetName val="Cuentas_personas_empresas_númer"/>
      <sheetName val="Cuentas y depósitos"/>
      <sheetName val="SBS (2018_01)"/>
      <sheetName val="SBS (2017_12)"/>
      <sheetName val="SBS (2016_12)"/>
      <sheetName val="SBS (2015_12)"/>
      <sheetName val="SBS (2014_12)"/>
      <sheetName val="SBS (2013_12)"/>
      <sheetName val="SBS (2012_12)"/>
      <sheetName val="SBS (2011_12)"/>
      <sheetName val="SBS (2010_12)"/>
      <sheetName val="SBS (2009_12)"/>
      <sheetName val="SBS (2008_12)"/>
      <sheetName val="SBS (2007_12)"/>
      <sheetName val="SBS (2006_12)"/>
      <sheetName val="SBS (2005_12)"/>
      <sheetName val="SBS (2004_12)"/>
      <sheetName val="SBS (2003_12)"/>
      <sheetName val="SBS (2002_12)"/>
      <sheetName val="SBS (2001_12)"/>
      <sheetName val="SBS (2000_12)"/>
      <sheetName val="SBS (1999_12)"/>
      <sheetName val="SBS (1998_12)"/>
      <sheetName val="SBS (1980)"/>
      <sheetName val="SBS (1970)"/>
      <sheetName val="SBS (1960)"/>
      <sheetName val="SBS (1950)"/>
      <sheetName val="SBS (1940)"/>
      <sheetName val="Gini_1950_2018_corregido"/>
      <sheetName val="GINI_datos comp_corregidos"/>
      <sheetName val="Cuentas_personas_empresas (2)"/>
      <sheetName val="Cuentas y depósitos (2)"/>
      <sheetName val="SBS (1990)"/>
      <sheetName val="SBS (1990_spline)"/>
      <sheetName val="SBS (1990_spline_c)"/>
      <sheetName val="SBS (1990_B)"/>
      <sheetName val="Lorenz_1990"/>
      <sheetName val="Lorenz_1990_spli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>
        <row r="1">
          <cell r="B1" t="str">
            <v>Gini personas</v>
          </cell>
        </row>
        <row r="7">
          <cell r="A7">
            <v>1998</v>
          </cell>
          <cell r="B7">
            <v>0.80579516660619754</v>
          </cell>
          <cell r="C7">
            <v>0.95640964481726287</v>
          </cell>
        </row>
        <row r="8">
          <cell r="A8">
            <v>1999</v>
          </cell>
          <cell r="B8">
            <v>0.81581746452671278</v>
          </cell>
          <cell r="C8">
            <v>0.95592456827017225</v>
          </cell>
        </row>
        <row r="9">
          <cell r="A9">
            <v>2000</v>
          </cell>
          <cell r="B9">
            <v>0.81024417918030134</v>
          </cell>
          <cell r="C9">
            <v>0.94966675998993</v>
          </cell>
        </row>
        <row r="10">
          <cell r="A10">
            <v>2001</v>
          </cell>
          <cell r="B10">
            <v>0.80185644252789579</v>
          </cell>
          <cell r="C10">
            <v>0.9598860999583031</v>
          </cell>
        </row>
        <row r="11">
          <cell r="A11">
            <v>2002</v>
          </cell>
          <cell r="B11">
            <v>0.81237513951782681</v>
          </cell>
          <cell r="C11">
            <v>0.96324147790489001</v>
          </cell>
        </row>
        <row r="12">
          <cell r="A12">
            <v>2003</v>
          </cell>
          <cell r="B12">
            <v>0.81070439344817347</v>
          </cell>
          <cell r="C12">
            <v>0.96464605385081992</v>
          </cell>
        </row>
        <row r="13">
          <cell r="A13">
            <v>2004</v>
          </cell>
          <cell r="B13">
            <v>0.80115306439705258</v>
          </cell>
          <cell r="C13">
            <v>0.96234600217027266</v>
          </cell>
        </row>
        <row r="14">
          <cell r="A14">
            <v>2005</v>
          </cell>
          <cell r="B14">
            <v>0.83595679944867496</v>
          </cell>
          <cell r="C14">
            <v>0.96719537881997242</v>
          </cell>
        </row>
        <row r="15">
          <cell r="A15">
            <v>2006</v>
          </cell>
          <cell r="B15">
            <v>0.82223664706892285</v>
          </cell>
          <cell r="C15">
            <v>0.97103849596914982</v>
          </cell>
        </row>
        <row r="16">
          <cell r="A16">
            <v>2007</v>
          </cell>
          <cell r="B16">
            <v>0.81791338431985672</v>
          </cell>
          <cell r="C16">
            <v>0.9776557523092918</v>
          </cell>
        </row>
        <row r="17">
          <cell r="A17">
            <v>2008</v>
          </cell>
          <cell r="B17">
            <v>0.83489929915760341</v>
          </cell>
          <cell r="C17">
            <v>0.9744929788947253</v>
          </cell>
        </row>
        <row r="18">
          <cell r="A18">
            <v>2009</v>
          </cell>
          <cell r="B18">
            <v>0.82904863313403443</v>
          </cell>
          <cell r="C18">
            <v>0.97469020870132206</v>
          </cell>
        </row>
        <row r="19">
          <cell r="A19">
            <v>2010</v>
          </cell>
          <cell r="B19">
            <v>0.81824489491563279</v>
          </cell>
          <cell r="C19">
            <v>0.97410577217342031</v>
          </cell>
        </row>
        <row r="20">
          <cell r="A20">
            <v>2011</v>
          </cell>
          <cell r="B20">
            <v>0.81261014089271189</v>
          </cell>
          <cell r="C20">
            <v>0.97240353545475156</v>
          </cell>
        </row>
        <row r="21">
          <cell r="A21">
            <v>2012</v>
          </cell>
          <cell r="B21">
            <v>0.81530569576754741</v>
          </cell>
          <cell r="C21">
            <v>0.97360693740724913</v>
          </cell>
        </row>
        <row r="22">
          <cell r="A22">
            <v>2013</v>
          </cell>
          <cell r="B22">
            <v>0.82674843003016363</v>
          </cell>
          <cell r="C22">
            <v>0.97351732462844087</v>
          </cell>
        </row>
        <row r="23">
          <cell r="A23">
            <v>2014</v>
          </cell>
          <cell r="B23">
            <v>0.83089534424884137</v>
          </cell>
          <cell r="C23">
            <v>0.97241493920366906</v>
          </cell>
        </row>
        <row r="24">
          <cell r="A24">
            <v>2015</v>
          </cell>
          <cell r="B24">
            <v>0.84585530744346515</v>
          </cell>
          <cell r="C24">
            <v>0.9740747633959983</v>
          </cell>
        </row>
        <row r="25">
          <cell r="A25">
            <v>2016</v>
          </cell>
          <cell r="B25">
            <v>0.84428412965559141</v>
          </cell>
          <cell r="C25">
            <v>0.97388794117475952</v>
          </cell>
        </row>
        <row r="26">
          <cell r="A26">
            <v>2017</v>
          </cell>
          <cell r="B26">
            <v>0.84956242175961916</v>
          </cell>
          <cell r="C26">
            <v>0.97526346040132872</v>
          </cell>
        </row>
      </sheetData>
      <sheetData sheetId="51" refreshError="1"/>
      <sheetData sheetId="52" refreshError="1"/>
      <sheetData sheetId="53" refreshError="1"/>
      <sheetData sheetId="54"/>
      <sheetData sheetId="55">
        <row r="92">
          <cell r="AF92">
            <v>0.85570063107655292</v>
          </cell>
          <cell r="AM92">
            <v>0.97509825841402409</v>
          </cell>
        </row>
      </sheetData>
      <sheetData sheetId="56">
        <row r="91">
          <cell r="Z91">
            <v>0.84956242175961916</v>
          </cell>
          <cell r="AG91">
            <v>0.97526346040132872</v>
          </cell>
        </row>
      </sheetData>
      <sheetData sheetId="57">
        <row r="91">
          <cell r="Z91">
            <v>0.84428412965559141</v>
          </cell>
          <cell r="AG91">
            <v>0.97388794117475952</v>
          </cell>
        </row>
      </sheetData>
      <sheetData sheetId="58">
        <row r="91">
          <cell r="Y91">
            <v>0.84585530744346515</v>
          </cell>
          <cell r="AF91">
            <v>0.9740747633959983</v>
          </cell>
        </row>
      </sheetData>
      <sheetData sheetId="59">
        <row r="91">
          <cell r="Y91">
            <v>0.83089534424884137</v>
          </cell>
          <cell r="AF91">
            <v>0.97241493920366906</v>
          </cell>
        </row>
      </sheetData>
      <sheetData sheetId="60">
        <row r="91">
          <cell r="Y91">
            <v>0.82674843003016363</v>
          </cell>
          <cell r="AF91">
            <v>0.97351732462844087</v>
          </cell>
        </row>
      </sheetData>
      <sheetData sheetId="61">
        <row r="91">
          <cell r="Y91">
            <v>0.81530569576754741</v>
          </cell>
          <cell r="AF91">
            <v>0.97360693740724913</v>
          </cell>
        </row>
      </sheetData>
      <sheetData sheetId="62">
        <row r="91">
          <cell r="Y91">
            <v>0.81261014089271189</v>
          </cell>
          <cell r="AF91">
            <v>0.97240353545475156</v>
          </cell>
        </row>
      </sheetData>
      <sheetData sheetId="63">
        <row r="91">
          <cell r="Y91">
            <v>0.81824489491563279</v>
          </cell>
          <cell r="AF91">
            <v>0.97410577217342031</v>
          </cell>
        </row>
      </sheetData>
      <sheetData sheetId="64">
        <row r="90">
          <cell r="Z90">
            <v>0.82904863313403443</v>
          </cell>
          <cell r="AG90">
            <v>0.97469020870132206</v>
          </cell>
        </row>
      </sheetData>
      <sheetData sheetId="65">
        <row r="90">
          <cell r="Y90">
            <v>0.83489929915760341</v>
          </cell>
          <cell r="AF90">
            <v>0.9744929788947253</v>
          </cell>
        </row>
      </sheetData>
      <sheetData sheetId="66">
        <row r="90">
          <cell r="Y90">
            <v>0.81791338431985672</v>
          </cell>
          <cell r="AE90">
            <v>0.9776557523092918</v>
          </cell>
        </row>
      </sheetData>
      <sheetData sheetId="67">
        <row r="90">
          <cell r="Y90">
            <v>0.82223664706892285</v>
          </cell>
          <cell r="AF90">
            <v>0.97103849596914982</v>
          </cell>
        </row>
      </sheetData>
      <sheetData sheetId="68">
        <row r="90">
          <cell r="Y90">
            <v>0.83595679944867496</v>
          </cell>
          <cell r="AE90">
            <v>0.96719537881997242</v>
          </cell>
        </row>
      </sheetData>
      <sheetData sheetId="69">
        <row r="90">
          <cell r="Y90">
            <v>0.80115306439705258</v>
          </cell>
          <cell r="AE90">
            <v>0.96234600217027266</v>
          </cell>
        </row>
      </sheetData>
      <sheetData sheetId="70">
        <row r="90">
          <cell r="Y90">
            <v>0.81070439344817347</v>
          </cell>
          <cell r="AE90">
            <v>0.96464605385081992</v>
          </cell>
        </row>
      </sheetData>
      <sheetData sheetId="71">
        <row r="90">
          <cell r="Y90">
            <v>0.81237513951782681</v>
          </cell>
          <cell r="AD90">
            <v>0.96324147790489001</v>
          </cell>
        </row>
      </sheetData>
      <sheetData sheetId="72">
        <row r="90">
          <cell r="Y90">
            <v>0.80185644252789579</v>
          </cell>
          <cell r="AD90">
            <v>0.9598860999583031</v>
          </cell>
        </row>
      </sheetData>
      <sheetData sheetId="73">
        <row r="80">
          <cell r="R80">
            <v>0.81024417918030134</v>
          </cell>
          <cell r="W80">
            <v>0.94966675998993</v>
          </cell>
        </row>
      </sheetData>
      <sheetData sheetId="74">
        <row r="81">
          <cell r="R81">
            <v>0.81581746452671278</v>
          </cell>
          <cell r="W81">
            <v>0.95592456827017225</v>
          </cell>
        </row>
      </sheetData>
      <sheetData sheetId="75">
        <row r="80">
          <cell r="J80">
            <v>0.80579516660619754</v>
          </cell>
          <cell r="U80">
            <v>0.95640964481726287</v>
          </cell>
        </row>
      </sheetData>
      <sheetData sheetId="76">
        <row r="19">
          <cell r="J19">
            <v>0.90806635363937849</v>
          </cell>
        </row>
      </sheetData>
      <sheetData sheetId="77">
        <row r="9">
          <cell r="I9">
            <v>0.83337067499211748</v>
          </cell>
        </row>
      </sheetData>
      <sheetData sheetId="78">
        <row r="9">
          <cell r="I9">
            <v>0.78214947135133317</v>
          </cell>
        </row>
      </sheetData>
      <sheetData sheetId="79">
        <row r="9">
          <cell r="I9">
            <v>0.74412595808191284</v>
          </cell>
        </row>
      </sheetData>
      <sheetData sheetId="80"/>
      <sheetData sheetId="81" refreshError="1"/>
      <sheetData sheetId="82"/>
      <sheetData sheetId="83" refreshError="1"/>
      <sheetData sheetId="84"/>
      <sheetData sheetId="85"/>
      <sheetData sheetId="86"/>
      <sheetData sheetId="87"/>
      <sheetData sheetId="88">
        <row r="15">
          <cell r="J15">
            <v>0.51845582798283674</v>
          </cell>
        </row>
      </sheetData>
      <sheetData sheetId="89" refreshError="1"/>
      <sheetData sheetId="9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0"/>
      <sheetName val="GDP"/>
      <sheetName val="Hoja2"/>
      <sheetName val="Hoja3"/>
      <sheetName val="Hoja1"/>
    </sheetNames>
    <sheetDataSet>
      <sheetData sheetId="0">
        <row r="6">
          <cell r="C6" t="str">
            <v>1950</v>
          </cell>
          <cell r="D6" t="str">
            <v>1951</v>
          </cell>
          <cell r="E6" t="str">
            <v>1952</v>
          </cell>
          <cell r="F6" t="str">
            <v>1953</v>
          </cell>
          <cell r="G6" t="str">
            <v>1954</v>
          </cell>
          <cell r="H6" t="str">
            <v>1955</v>
          </cell>
          <cell r="I6" t="str">
            <v>1956</v>
          </cell>
          <cell r="J6" t="str">
            <v>1957</v>
          </cell>
          <cell r="K6" t="str">
            <v>1958</v>
          </cell>
          <cell r="L6" t="str">
            <v>1959</v>
          </cell>
          <cell r="M6" t="str">
            <v>1960</v>
          </cell>
          <cell r="N6" t="str">
            <v>1961</v>
          </cell>
          <cell r="O6" t="str">
            <v>1962</v>
          </cell>
          <cell r="P6" t="str">
            <v>1963</v>
          </cell>
          <cell r="Q6" t="str">
            <v>1964</v>
          </cell>
          <cell r="R6" t="str">
            <v>1965</v>
          </cell>
          <cell r="S6" t="str">
            <v>1966</v>
          </cell>
          <cell r="T6" t="str">
            <v>1967</v>
          </cell>
          <cell r="U6" t="str">
            <v>1968</v>
          </cell>
          <cell r="V6" t="str">
            <v>1969</v>
          </cell>
          <cell r="W6" t="str">
            <v>1970</v>
          </cell>
          <cell r="X6" t="str">
            <v>1971</v>
          </cell>
          <cell r="Y6" t="str">
            <v>1972</v>
          </cell>
          <cell r="Z6" t="str">
            <v>1973</v>
          </cell>
          <cell r="AA6" t="str">
            <v>1974</v>
          </cell>
          <cell r="AB6" t="str">
            <v>1975</v>
          </cell>
          <cell r="AC6" t="str">
            <v>1976</v>
          </cell>
          <cell r="AD6" t="str">
            <v>1977</v>
          </cell>
          <cell r="AE6" t="str">
            <v>1978</v>
          </cell>
          <cell r="AF6" t="str">
            <v>1979</v>
          </cell>
          <cell r="AG6" t="str">
            <v>1980</v>
          </cell>
          <cell r="AH6" t="str">
            <v>1981</v>
          </cell>
          <cell r="AI6" t="str">
            <v>1982</v>
          </cell>
          <cell r="AJ6" t="str">
            <v>1983</v>
          </cell>
          <cell r="AK6" t="str">
            <v>1984</v>
          </cell>
          <cell r="AL6" t="str">
            <v>1985</v>
          </cell>
          <cell r="AM6" t="str">
            <v>1986</v>
          </cell>
          <cell r="AN6" t="str">
            <v>1987</v>
          </cell>
          <cell r="AO6" t="str">
            <v>1988</v>
          </cell>
          <cell r="AP6" t="str">
            <v>1989</v>
          </cell>
          <cell r="AQ6" t="str">
            <v>1990</v>
          </cell>
          <cell r="AR6" t="str">
            <v>1991</v>
          </cell>
          <cell r="AS6" t="str">
            <v>1992</v>
          </cell>
          <cell r="AT6" t="str">
            <v>1993</v>
          </cell>
          <cell r="AU6" t="str">
            <v>1994</v>
          </cell>
          <cell r="AV6" t="str">
            <v>1995</v>
          </cell>
          <cell r="AW6" t="str">
            <v>1996</v>
          </cell>
          <cell r="AX6" t="str">
            <v>1997</v>
          </cell>
          <cell r="AY6" t="str">
            <v>1998</v>
          </cell>
          <cell r="AZ6" t="str">
            <v>1999</v>
          </cell>
          <cell r="BA6" t="str">
            <v>2000</v>
          </cell>
          <cell r="BB6" t="str">
            <v>2001</v>
          </cell>
          <cell r="BC6" t="str">
            <v>2002</v>
          </cell>
          <cell r="BD6" t="str">
            <v>2003</v>
          </cell>
          <cell r="BE6" t="str">
            <v>2004</v>
          </cell>
          <cell r="BF6" t="str">
            <v>2005</v>
          </cell>
          <cell r="BG6" t="str">
            <v>2006</v>
          </cell>
          <cell r="BH6" t="str">
            <v>2007</v>
          </cell>
          <cell r="BI6" t="str">
            <v>2008</v>
          </cell>
          <cell r="BJ6" t="str">
            <v>2009</v>
          </cell>
          <cell r="BK6" t="str">
            <v>2010</v>
          </cell>
          <cell r="BL6" t="str">
            <v>2011</v>
          </cell>
          <cell r="BM6" t="str">
            <v>2012</v>
          </cell>
          <cell r="BN6" t="str">
            <v>2013</v>
          </cell>
          <cell r="BO6" t="str">
            <v>2014</v>
          </cell>
          <cell r="BP6" t="str">
            <v>2015</v>
          </cell>
          <cell r="BQ6" t="str">
            <v>2016</v>
          </cell>
        </row>
        <row r="66">
          <cell r="C66">
            <v>52.798134576948705</v>
          </cell>
          <cell r="D66">
            <v>53.527209904981291</v>
          </cell>
          <cell r="E66">
            <v>54.745716616807186</v>
          </cell>
          <cell r="F66">
            <v>55.298947908647676</v>
          </cell>
          <cell r="G66">
            <v>54.819739197136286</v>
          </cell>
          <cell r="H66">
            <v>54.176442984514317</v>
          </cell>
          <cell r="I66">
            <v>55.454343479226829</v>
          </cell>
          <cell r="J66">
            <v>55.380080016845653</v>
          </cell>
          <cell r="K66">
            <v>55.000000000000007</v>
          </cell>
          <cell r="L66">
            <v>54.794258373205743</v>
          </cell>
          <cell r="M66">
            <v>55.567826247009023</v>
          </cell>
          <cell r="N66">
            <v>55.228120007101026</v>
          </cell>
          <cell r="O66">
            <v>55.015699884316639</v>
          </cell>
          <cell r="P66">
            <v>54.995302223614154</v>
          </cell>
          <cell r="Q66">
            <v>54.943132108486445</v>
          </cell>
          <cell r="R66">
            <v>54.632244184482992</v>
          </cell>
          <cell r="S66">
            <v>55.25153374233129</v>
          </cell>
          <cell r="T66">
            <v>56.04038528490193</v>
          </cell>
          <cell r="U66">
            <v>56.456233421750667</v>
          </cell>
          <cell r="V66">
            <v>57.456613393469944</v>
          </cell>
          <cell r="W66">
            <v>58.100195185426152</v>
          </cell>
          <cell r="X66">
            <v>57.115944511046415</v>
          </cell>
          <cell r="Y66">
            <v>57.20524017467249</v>
          </cell>
          <cell r="Z66">
            <v>57.052852642632132</v>
          </cell>
          <cell r="AA66">
            <v>57.483212809917347</v>
          </cell>
          <cell r="AB66">
            <v>56.261471964000229</v>
          </cell>
          <cell r="AC66">
            <v>55.986365573072014</v>
          </cell>
          <cell r="AD66">
            <v>56.040268456375841</v>
          </cell>
          <cell r="AE66">
            <v>56.021386743613689</v>
          </cell>
          <cell r="AF66">
            <v>56.266859161885954</v>
          </cell>
          <cell r="AG66">
            <v>56.810480349344985</v>
          </cell>
          <cell r="AH66">
            <v>55.910931174089065</v>
          </cell>
          <cell r="AI66">
            <v>56.630792227204786</v>
          </cell>
          <cell r="AJ66">
            <v>55.355817597097392</v>
          </cell>
          <cell r="AK66">
            <v>54.876630286831499</v>
          </cell>
          <cell r="AL66">
            <v>54.961234959854607</v>
          </cell>
          <cell r="AM66">
            <v>55.418064572349792</v>
          </cell>
          <cell r="AN66">
            <v>55.938154490575343</v>
          </cell>
          <cell r="AO66">
            <v>56.162662300574951</v>
          </cell>
          <cell r="AP66">
            <v>55.545539706948055</v>
          </cell>
          <cell r="AQ66">
            <v>55.901732557361697</v>
          </cell>
          <cell r="AR66">
            <v>55.911888564949784</v>
          </cell>
          <cell r="AS66">
            <v>56.139036288287734</v>
          </cell>
          <cell r="AT66">
            <v>55.543925451029985</v>
          </cell>
          <cell r="AU66">
            <v>54.86673598949212</v>
          </cell>
          <cell r="AV66">
            <v>54.834879503138012</v>
          </cell>
          <cell r="AW66">
            <v>54.592479198044494</v>
          </cell>
          <cell r="AX66">
            <v>54.767961898123943</v>
          </cell>
          <cell r="AY66">
            <v>55.866302864938611</v>
          </cell>
          <cell r="AZ66">
            <v>56.00376788191209</v>
          </cell>
          <cell r="BA66">
            <v>56.944228375855644</v>
          </cell>
          <cell r="BB66">
            <v>56.925379879116534</v>
          </cell>
          <cell r="BC66">
            <v>55.949897517649738</v>
          </cell>
          <cell r="BD66">
            <v>55.292032630509006</v>
          </cell>
          <cell r="BE66">
            <v>54.904724274739515</v>
          </cell>
          <cell r="BF66">
            <v>54.123738897332309</v>
          </cell>
          <cell r="BG66">
            <v>54.145165597326773</v>
          </cell>
          <cell r="BH66">
            <v>54.555313035309716</v>
          </cell>
          <cell r="BI66">
            <v>54.884975473210758</v>
          </cell>
          <cell r="BJ66">
            <v>54.006255765082841</v>
          </cell>
          <cell r="BK66">
            <v>53.202266712998849</v>
          </cell>
          <cell r="BL66">
            <v>53.286849380392965</v>
          </cell>
          <cell r="BM66">
            <v>53.294584439781367</v>
          </cell>
          <cell r="BN66">
            <v>52.975466554833297</v>
          </cell>
          <cell r="BO66">
            <v>53.114026027680239</v>
          </cell>
          <cell r="BP66">
            <v>53.575744866368289</v>
          </cell>
          <cell r="BQ66">
            <v>53.57781416950791</v>
          </cell>
        </row>
        <row r="67">
          <cell r="C67">
            <v>49.067288474350441</v>
          </cell>
          <cell r="D67">
            <v>49.409732219982722</v>
          </cell>
          <cell r="E67">
            <v>50.475931465868918</v>
          </cell>
          <cell r="F67">
            <v>51.064921734667692</v>
          </cell>
          <cell r="G67">
            <v>50.447455893633339</v>
          </cell>
          <cell r="H67">
            <v>49.788831534490846</v>
          </cell>
          <cell r="I67">
            <v>50.877582759386797</v>
          </cell>
          <cell r="J67">
            <v>50.536955148452314</v>
          </cell>
          <cell r="K67">
            <v>50.062240663900411</v>
          </cell>
          <cell r="L67">
            <v>49.722488038277511</v>
          </cell>
          <cell r="M67">
            <v>50.230075464752446</v>
          </cell>
          <cell r="N67">
            <v>49.795845908041905</v>
          </cell>
          <cell r="O67">
            <v>49.479424888448186</v>
          </cell>
          <cell r="P67">
            <v>49.310992796742866</v>
          </cell>
          <cell r="Q67">
            <v>49.256342957130364</v>
          </cell>
          <cell r="R67">
            <v>48.917574290708615</v>
          </cell>
          <cell r="S67">
            <v>49.116564417177919</v>
          </cell>
          <cell r="T67">
            <v>49.785308111871878</v>
          </cell>
          <cell r="U67">
            <v>50.079575596816973</v>
          </cell>
          <cell r="V67">
            <v>50.818707716442788</v>
          </cell>
          <cell r="W67">
            <v>51.268705270006507</v>
          </cell>
          <cell r="X67">
            <v>50.051378660729583</v>
          </cell>
          <cell r="Y67">
            <v>49.812850904553954</v>
          </cell>
          <cell r="Z67">
            <v>49.618480924046196</v>
          </cell>
          <cell r="AA67">
            <v>49.86441115702479</v>
          </cell>
          <cell r="AB67">
            <v>48.244419444608909</v>
          </cell>
          <cell r="AC67">
            <v>47.917554324669794</v>
          </cell>
          <cell r="AD67">
            <v>47.660594439117929</v>
          </cell>
          <cell r="AE67">
            <v>47.551557328354406</v>
          </cell>
          <cell r="AF67">
            <v>47.615972037536572</v>
          </cell>
          <cell r="AG67">
            <v>47.979039301310046</v>
          </cell>
          <cell r="AH67">
            <v>47.069448769853636</v>
          </cell>
          <cell r="AI67">
            <v>47.458893871449924</v>
          </cell>
          <cell r="AJ67">
            <v>46.109232841318274</v>
          </cell>
          <cell r="AK67">
            <v>45.657930556586734</v>
          </cell>
          <cell r="AL67">
            <v>45.611613407872639</v>
          </cell>
          <cell r="AM67">
            <v>45.799747287699887</v>
          </cell>
          <cell r="AN67">
            <v>46.32869286682272</v>
          </cell>
          <cell r="AO67">
            <v>46.449377451167038</v>
          </cell>
          <cell r="AP67">
            <v>45.656362125952242</v>
          </cell>
          <cell r="AQ67">
            <v>45.84253127299484</v>
          </cell>
          <cell r="AR67">
            <v>45.586329770003239</v>
          </cell>
          <cell r="AS67">
            <v>45.348890554034831</v>
          </cell>
          <cell r="AT67">
            <v>44.765726081963166</v>
          </cell>
          <cell r="AU67">
            <v>44.283603327495619</v>
          </cell>
          <cell r="AV67">
            <v>44.597539176158975</v>
          </cell>
          <cell r="AW67">
            <v>44.647045751956746</v>
          </cell>
          <cell r="AX67">
            <v>45.034558866236864</v>
          </cell>
          <cell r="AY67">
            <v>46.006249174844868</v>
          </cell>
          <cell r="AZ67">
            <v>46.146202099248491</v>
          </cell>
          <cell r="BA67">
            <v>46.922643123833232</v>
          </cell>
          <cell r="BB67">
            <v>46.643695042271553</v>
          </cell>
          <cell r="BC67">
            <v>45.514916875427005</v>
          </cell>
          <cell r="BD67">
            <v>44.634991790247334</v>
          </cell>
          <cell r="BE67">
            <v>44.170624607939779</v>
          </cell>
          <cell r="BF67">
            <v>43.471287718521118</v>
          </cell>
          <cell r="BG67">
            <v>43.7171168960515</v>
          </cell>
          <cell r="BH67">
            <v>44.173067359230814</v>
          </cell>
          <cell r="BI67">
            <v>44.378541437364966</v>
          </cell>
          <cell r="BJ67">
            <v>43.356197160631673</v>
          </cell>
          <cell r="BK67">
            <v>42.617812942717379</v>
          </cell>
          <cell r="BL67">
            <v>42.745474580967787</v>
          </cell>
          <cell r="BM67">
            <v>42.89799632318806</v>
          </cell>
          <cell r="BN67">
            <v>42.636671359674082</v>
          </cell>
          <cell r="BO67">
            <v>42.902063393697361</v>
          </cell>
          <cell r="BP67">
            <v>43.369737372176573</v>
          </cell>
          <cell r="BQ67">
            <v>43.411635211683539</v>
          </cell>
        </row>
        <row r="68">
          <cell r="A68" t="str">
            <v>Perú - Participación salarial</v>
          </cell>
          <cell r="C68">
            <v>34.791929382093315</v>
          </cell>
          <cell r="D68">
            <v>33.313262080385371</v>
          </cell>
          <cell r="E68">
            <v>34.448539835554293</v>
          </cell>
          <cell r="F68">
            <v>36.132504813583054</v>
          </cell>
          <cell r="G68">
            <v>36.935049386411258</v>
          </cell>
          <cell r="H68">
            <v>37.666328942924686</v>
          </cell>
          <cell r="I68">
            <v>38.919017178174329</v>
          </cell>
          <cell r="J68">
            <v>40.316774658027363</v>
          </cell>
          <cell r="K68">
            <v>41.685276164954594</v>
          </cell>
          <cell r="L68">
            <v>41.192743859945516</v>
          </cell>
          <cell r="M68">
            <v>39.115078458591782</v>
          </cell>
          <cell r="N68">
            <v>39.661892463019491</v>
          </cell>
          <cell r="O68">
            <v>39.223996947230702</v>
          </cell>
          <cell r="P68">
            <v>40.138352438554875</v>
          </cell>
          <cell r="Q68">
            <v>39.700403283523812</v>
          </cell>
          <cell r="R68">
            <v>39.605089701443269</v>
          </cell>
          <cell r="S68">
            <v>38.465274834033096</v>
          </cell>
          <cell r="T68">
            <v>39.536909702752908</v>
          </cell>
          <cell r="U68">
            <v>38.809399206120922</v>
          </cell>
          <cell r="V68">
            <v>37.570087663925655</v>
          </cell>
          <cell r="W68">
            <v>36.784205634944186</v>
          </cell>
          <cell r="X68">
            <v>38.635159566176746</v>
          </cell>
          <cell r="Y68">
            <v>39.820421290232915</v>
          </cell>
          <cell r="Z68">
            <v>38.545798211224302</v>
          </cell>
          <cell r="AA68">
            <v>36.834338221199978</v>
          </cell>
          <cell r="AB68">
            <v>37.353461470395409</v>
          </cell>
          <cell r="AC68">
            <v>38.049664230087799</v>
          </cell>
          <cell r="AD68">
            <v>36.832365225857615</v>
          </cell>
          <cell r="AE68">
            <v>32.572751933660541</v>
          </cell>
          <cell r="AF68">
            <v>28.108882521489971</v>
          </cell>
          <cell r="AG68">
            <v>30.54431506080401</v>
          </cell>
          <cell r="AH68">
            <v>32.624907135979811</v>
          </cell>
          <cell r="AI68">
            <v>34.668473603915494</v>
          </cell>
          <cell r="AJ68">
            <v>36.800575659487073</v>
          </cell>
          <cell r="AK68">
            <v>34.497689764798636</v>
          </cell>
          <cell r="AL68">
            <v>32.532351873963883</v>
          </cell>
          <cell r="AM68">
            <v>37.326400970017801</v>
          </cell>
          <cell r="AN68">
            <v>41.157624141056267</v>
          </cell>
          <cell r="AO68">
            <v>35.039391424571981</v>
          </cell>
          <cell r="AP68">
            <v>36.157093200704445</v>
          </cell>
          <cell r="AQ68">
            <v>34.840323534406721</v>
          </cell>
          <cell r="AR68">
            <v>30.064453271378248</v>
          </cell>
          <cell r="AS68">
            <v>26.447623072987341</v>
          </cell>
          <cell r="AT68">
            <v>24.99350293090006</v>
          </cell>
          <cell r="AU68">
            <v>25.123507511894257</v>
          </cell>
          <cell r="AV68">
            <v>25.853043744582589</v>
          </cell>
          <cell r="AW68">
            <v>26.284679044342436</v>
          </cell>
          <cell r="AX68">
            <v>26.187606625699729</v>
          </cell>
          <cell r="AY68">
            <v>27.303387633009756</v>
          </cell>
          <cell r="AZ68">
            <v>28.418597685018959</v>
          </cell>
          <cell r="BA68">
            <v>28.655983221763577</v>
          </cell>
          <cell r="BB68">
            <v>30.32253555274702</v>
          </cell>
          <cell r="BC68">
            <v>30.988151383258305</v>
          </cell>
          <cell r="BD68">
            <v>31.800830928570317</v>
          </cell>
          <cell r="BE68">
            <v>31.319242104643386</v>
          </cell>
          <cell r="BF68">
            <v>30.968854882955014</v>
          </cell>
          <cell r="BG68">
            <v>30.274901150407068</v>
          </cell>
          <cell r="BH68">
            <v>30.694134685463865</v>
          </cell>
          <cell r="BI68">
            <v>30.605382755111009</v>
          </cell>
          <cell r="BJ68">
            <v>31.30105538504656</v>
          </cell>
          <cell r="BK68">
            <v>30.283792084149102</v>
          </cell>
          <cell r="BL68">
            <v>29.763935659942202</v>
          </cell>
          <cell r="BM68">
            <v>30.721998854626069</v>
          </cell>
          <cell r="BN68">
            <v>31.201096253241857</v>
          </cell>
          <cell r="BO68">
            <v>31.717139513863103</v>
          </cell>
          <cell r="BP68">
            <v>31.743446615586592</v>
          </cell>
          <cell r="BQ68">
            <v>31.457337087181102</v>
          </cell>
        </row>
        <row r="69">
          <cell r="C69">
            <v>37.879243426808678</v>
          </cell>
          <cell r="D69">
            <v>35.960144092427932</v>
          </cell>
          <cell r="E69">
            <v>37.464488680471078</v>
          </cell>
          <cell r="F69">
            <v>37.787601497604896</v>
          </cell>
          <cell r="G69">
            <v>37.529747803041481</v>
          </cell>
          <cell r="H69">
            <v>37.959185030412655</v>
          </cell>
          <cell r="I69">
            <v>38.503789919867351</v>
          </cell>
          <cell r="J69">
            <v>38.191116669292349</v>
          </cell>
          <cell r="K69">
            <v>39.58246569532681</v>
          </cell>
          <cell r="L69">
            <v>39.622844821358676</v>
          </cell>
          <cell r="M69">
            <v>39.841837041469418</v>
          </cell>
          <cell r="N69">
            <v>40.13886675411625</v>
          </cell>
          <cell r="O69">
            <v>40.040849212867975</v>
          </cell>
          <cell r="P69">
            <v>40.309683449206688</v>
          </cell>
          <cell r="Q69">
            <v>39.249544917997319</v>
          </cell>
          <cell r="R69">
            <v>39.632297547521979</v>
          </cell>
          <cell r="S69">
            <v>40.095545454893632</v>
          </cell>
          <cell r="T69">
            <v>40.664402611347334</v>
          </cell>
          <cell r="U69">
            <v>39.557372189221489</v>
          </cell>
          <cell r="V69">
            <v>39.515477909958008</v>
          </cell>
          <cell r="W69">
            <v>39.326903436365114</v>
          </cell>
          <cell r="X69">
            <v>39.630776097851481</v>
          </cell>
          <cell r="Y69">
            <v>39.596616929906205</v>
          </cell>
          <cell r="Z69">
            <v>38.357814222141883</v>
          </cell>
          <cell r="AA69">
            <v>38.306424746573889</v>
          </cell>
          <cell r="AB69">
            <v>39.437064622330183</v>
          </cell>
          <cell r="AC69">
            <v>38.526321797608063</v>
          </cell>
          <cell r="AD69">
            <v>38.10358176430514</v>
          </cell>
          <cell r="AE69">
            <v>38.573402388114857</v>
          </cell>
          <cell r="AF69">
            <v>38.214882280877703</v>
          </cell>
          <cell r="AG69">
            <v>38.240084199909347</v>
          </cell>
          <cell r="AH69">
            <v>39.150503871663879</v>
          </cell>
          <cell r="AI69">
            <v>38.13539485168581</v>
          </cell>
          <cell r="AJ69">
            <v>36.770964818007435</v>
          </cell>
          <cell r="AK69">
            <v>36.192233643591862</v>
          </cell>
          <cell r="AL69">
            <v>35.650501451838537</v>
          </cell>
          <cell r="AM69">
            <v>36.548756814094531</v>
          </cell>
          <cell r="AN69">
            <v>36.098485419892256</v>
          </cell>
          <cell r="AO69">
            <v>36.686197714900139</v>
          </cell>
          <cell r="AP69">
            <v>36.318066898453566</v>
          </cell>
          <cell r="AQ69">
            <v>36.476264471256648</v>
          </cell>
          <cell r="AR69">
            <v>36.051768146964882</v>
          </cell>
          <cell r="AS69">
            <v>37.771323403661285</v>
          </cell>
          <cell r="AT69">
            <v>39.041050482242646</v>
          </cell>
          <cell r="AU69">
            <v>36.758209834134547</v>
          </cell>
          <cell r="AV69">
            <v>36.064594490751404</v>
          </cell>
          <cell r="AW69">
            <v>34.803291658385533</v>
          </cell>
          <cell r="AX69">
            <v>35.147145622218247</v>
          </cell>
          <cell r="AY69">
            <v>35.993233394386266</v>
          </cell>
          <cell r="AZ69">
            <v>35.961448779151439</v>
          </cell>
          <cell r="BA69">
            <v>35.262876039504576</v>
          </cell>
          <cell r="BB69">
            <v>36.013532884371635</v>
          </cell>
          <cell r="BC69">
            <v>35.247057897736603</v>
          </cell>
          <cell r="BD69">
            <v>34.259099421271806</v>
          </cell>
          <cell r="BE69">
            <v>33.609829917105763</v>
          </cell>
          <cell r="BF69">
            <v>33.531245508472743</v>
          </cell>
          <cell r="BG69">
            <v>33.620209555839097</v>
          </cell>
          <cell r="BH69">
            <v>33.933749105298908</v>
          </cell>
          <cell r="BI69">
            <v>34.289774552870597</v>
          </cell>
          <cell r="BJ69">
            <v>36.12964637815945</v>
          </cell>
          <cell r="BK69">
            <v>35.376300553055891</v>
          </cell>
          <cell r="BL69">
            <v>35.140304917049512</v>
          </cell>
          <cell r="BM69">
            <v>36.104423764954596</v>
          </cell>
          <cell r="BN69">
            <v>36.696914356354554</v>
          </cell>
          <cell r="BO69">
            <v>37.219868075608801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44"/>
  <sheetViews>
    <sheetView workbookViewId="0">
      <selection activeCell="E6" sqref="E6"/>
    </sheetView>
  </sheetViews>
  <sheetFormatPr baseColWidth="10" defaultRowHeight="15" x14ac:dyDescent="0.25"/>
  <cols>
    <col min="2" max="2" width="11.28515625" customWidth="1"/>
    <col min="3" max="3" width="49.140625" customWidth="1"/>
    <col min="4" max="4" width="15.5703125" bestFit="1" customWidth="1"/>
    <col min="10" max="10" width="27.85546875" customWidth="1"/>
  </cols>
  <sheetData>
    <row r="3" spans="2:10" x14ac:dyDescent="0.25">
      <c r="D3" s="6">
        <v>2014</v>
      </c>
      <c r="E3" s="6">
        <v>2015</v>
      </c>
      <c r="F3" s="6">
        <v>2016</v>
      </c>
    </row>
    <row r="4" spans="2:10" x14ac:dyDescent="0.25">
      <c r="C4" s="3" t="s">
        <v>0</v>
      </c>
      <c r="D4">
        <v>220701</v>
      </c>
      <c r="E4" s="6"/>
      <c r="F4" s="6"/>
      <c r="J4" s="3" t="s">
        <v>6</v>
      </c>
    </row>
    <row r="5" spans="2:10" x14ac:dyDescent="0.25">
      <c r="C5" s="3" t="s">
        <v>10</v>
      </c>
      <c r="D5" s="4" t="e">
        <f>SUM(D7:D44)</f>
        <v>#REF!</v>
      </c>
      <c r="E5" s="4">
        <f>SUM(E7:E36)</f>
        <v>0</v>
      </c>
      <c r="F5" s="4">
        <f>SUM(F7:F36)</f>
        <v>0</v>
      </c>
      <c r="J5" s="8" t="s">
        <v>3</v>
      </c>
    </row>
    <row r="6" spans="2:10" ht="30" x14ac:dyDescent="0.25">
      <c r="B6" s="3" t="s">
        <v>2</v>
      </c>
      <c r="C6" s="3" t="s">
        <v>11</v>
      </c>
      <c r="D6" s="2">
        <v>1102535</v>
      </c>
      <c r="E6" s="2">
        <v>737502.8</v>
      </c>
      <c r="F6" s="2"/>
      <c r="J6" s="9" t="s">
        <v>4</v>
      </c>
    </row>
    <row r="7" spans="2:10" x14ac:dyDescent="0.25">
      <c r="B7" s="12" t="s">
        <v>12</v>
      </c>
      <c r="C7" s="5" t="s">
        <v>67</v>
      </c>
      <c r="D7" s="2" t="e">
        <f>VLOOKUP('Hogares más ricos_empleo_ing'!B7,#REF!,2,0)</f>
        <v>#REF!</v>
      </c>
      <c r="E7" s="1"/>
      <c r="F7" s="1"/>
      <c r="J7" s="10" t="s">
        <v>5</v>
      </c>
    </row>
    <row r="8" spans="2:10" ht="30" x14ac:dyDescent="0.25">
      <c r="B8" s="12" t="s">
        <v>13</v>
      </c>
      <c r="C8" s="5" t="s">
        <v>68</v>
      </c>
      <c r="D8" s="2" t="e">
        <f>VLOOKUP('Hogares más ricos_empleo_ing'!B8,#REF!,2,0)</f>
        <v>#REF!</v>
      </c>
      <c r="E8" s="1"/>
      <c r="F8" s="1"/>
      <c r="J8" s="11" t="s">
        <v>7</v>
      </c>
    </row>
    <row r="9" spans="2:10" ht="45" x14ac:dyDescent="0.25">
      <c r="B9" s="12" t="s">
        <v>14</v>
      </c>
      <c r="C9" s="5" t="s">
        <v>66</v>
      </c>
      <c r="D9" s="2" t="e">
        <f>VLOOKUP('Hogares más ricos_empleo_ing'!B9,#REF!,2,0)</f>
        <v>#REF!</v>
      </c>
      <c r="E9" s="1"/>
      <c r="F9" s="1"/>
      <c r="J9" s="7" t="s">
        <v>9</v>
      </c>
    </row>
    <row r="10" spans="2:10" ht="30" x14ac:dyDescent="0.25">
      <c r="B10" s="12" t="s">
        <v>15</v>
      </c>
      <c r="C10" s="5" t="s">
        <v>65</v>
      </c>
      <c r="D10" s="2" t="e">
        <f>VLOOKUP('Hogares más ricos_empleo_ing'!B10,#REF!,2,0)</f>
        <v>#REF!</v>
      </c>
      <c r="E10" s="1"/>
      <c r="F10" s="1"/>
      <c r="J10" s="5" t="s">
        <v>8</v>
      </c>
    </row>
    <row r="11" spans="2:10" ht="30" x14ac:dyDescent="0.25">
      <c r="B11" s="12" t="s">
        <v>16</v>
      </c>
      <c r="C11" s="5" t="s">
        <v>69</v>
      </c>
      <c r="D11" s="2" t="e">
        <f>VLOOKUP('Hogares más ricos_empleo_ing'!B11,#REF!,2,0)</f>
        <v>#REF!</v>
      </c>
      <c r="E11" s="1"/>
      <c r="F11" s="1"/>
    </row>
    <row r="12" spans="2:10" ht="30" x14ac:dyDescent="0.25">
      <c r="B12" s="12" t="s">
        <v>17</v>
      </c>
      <c r="C12" s="5" t="s">
        <v>71</v>
      </c>
      <c r="D12" s="2" t="e">
        <f>VLOOKUP('Hogares más ricos_empleo_ing'!B12,#REF!,2,0)</f>
        <v>#REF!</v>
      </c>
      <c r="E12" s="1"/>
      <c r="F12" s="1"/>
    </row>
    <row r="13" spans="2:10" ht="30" x14ac:dyDescent="0.25">
      <c r="B13" s="12" t="s">
        <v>18</v>
      </c>
      <c r="C13" s="5" t="s">
        <v>70</v>
      </c>
      <c r="D13" s="2" t="e">
        <f>VLOOKUP('Hogares más ricos_empleo_ing'!B13,#REF!,2,0)</f>
        <v>#REF!</v>
      </c>
      <c r="E13" s="1"/>
      <c r="F13" s="1"/>
      <c r="G13" s="5"/>
    </row>
    <row r="14" spans="2:10" ht="60" x14ac:dyDescent="0.25">
      <c r="B14" s="12" t="s">
        <v>19</v>
      </c>
      <c r="C14" s="5" t="s">
        <v>72</v>
      </c>
      <c r="D14" s="2" t="e">
        <f>VLOOKUP('Hogares más ricos_empleo_ing'!B14,#REF!,2,0)</f>
        <v>#REF!</v>
      </c>
      <c r="E14" s="1"/>
      <c r="F14" s="1"/>
    </row>
    <row r="15" spans="2:10" x14ac:dyDescent="0.25">
      <c r="B15" s="12" t="s">
        <v>20</v>
      </c>
      <c r="C15" s="5" t="s">
        <v>73</v>
      </c>
      <c r="D15" s="2" t="e">
        <f>VLOOKUP('Hogares más ricos_empleo_ing'!B15,#REF!,2,0)</f>
        <v>#REF!</v>
      </c>
      <c r="E15" s="1"/>
      <c r="F15" s="1"/>
    </row>
    <row r="16" spans="2:10" ht="30" x14ac:dyDescent="0.25">
      <c r="B16" s="12" t="s">
        <v>21</v>
      </c>
      <c r="C16" s="5" t="s">
        <v>56</v>
      </c>
      <c r="D16" s="2" t="e">
        <f>VLOOKUP('Hogares más ricos_empleo_ing'!B16,#REF!,2,0)</f>
        <v>#REF!</v>
      </c>
      <c r="E16" s="1"/>
      <c r="F16" s="1"/>
    </row>
    <row r="17" spans="2:6" ht="30" x14ac:dyDescent="0.25">
      <c r="B17" s="12" t="s">
        <v>22</v>
      </c>
      <c r="C17" s="5" t="s">
        <v>57</v>
      </c>
      <c r="D17" s="2" t="e">
        <f>VLOOKUP('Hogares más ricos_empleo_ing'!B17,#REF!,2,0)</f>
        <v>#REF!</v>
      </c>
      <c r="E17" s="1"/>
      <c r="F17" s="1"/>
    </row>
    <row r="18" spans="2:6" ht="30" x14ac:dyDescent="0.25">
      <c r="B18" s="12" t="s">
        <v>23</v>
      </c>
      <c r="C18" s="5" t="s">
        <v>74</v>
      </c>
      <c r="D18" s="2" t="e">
        <f>VLOOKUP('Hogares más ricos_empleo_ing'!B18,#REF!,2,0)</f>
        <v>#REF!</v>
      </c>
      <c r="E18" s="1"/>
      <c r="F18" s="1"/>
    </row>
    <row r="19" spans="2:6" ht="30" x14ac:dyDescent="0.25">
      <c r="B19" s="12" t="s">
        <v>24</v>
      </c>
      <c r="C19" s="5" t="s">
        <v>75</v>
      </c>
      <c r="D19" s="2" t="e">
        <f>VLOOKUP('Hogares más ricos_empleo_ing'!B19,#REF!,2,0)</f>
        <v>#REF!</v>
      </c>
      <c r="E19" s="1"/>
      <c r="F19" s="1"/>
    </row>
    <row r="20" spans="2:6" ht="30" x14ac:dyDescent="0.25">
      <c r="B20" s="12" t="s">
        <v>25</v>
      </c>
      <c r="C20" s="5" t="s">
        <v>49</v>
      </c>
      <c r="D20" s="2" t="e">
        <f>VLOOKUP('Hogares más ricos_empleo_ing'!B20,#REF!,2,0)</f>
        <v>#REF!</v>
      </c>
      <c r="E20" s="1"/>
      <c r="F20" s="1"/>
    </row>
    <row r="21" spans="2:6" ht="30" x14ac:dyDescent="0.25">
      <c r="B21" s="12" t="s">
        <v>26</v>
      </c>
      <c r="C21" s="5" t="s">
        <v>50</v>
      </c>
      <c r="D21" s="2" t="e">
        <f>VLOOKUP('Hogares más ricos_empleo_ing'!B21,#REF!,2,0)</f>
        <v>#REF!</v>
      </c>
      <c r="E21" s="1"/>
      <c r="F21" s="1"/>
    </row>
    <row r="22" spans="2:6" ht="30" x14ac:dyDescent="0.25">
      <c r="B22" s="12" t="s">
        <v>27</v>
      </c>
      <c r="C22" s="5" t="s">
        <v>51</v>
      </c>
      <c r="D22" s="2" t="e">
        <f>VLOOKUP('Hogares más ricos_empleo_ing'!B22,#REF!,2,0)</f>
        <v>#REF!</v>
      </c>
      <c r="E22" s="1"/>
      <c r="F22" s="1"/>
    </row>
    <row r="23" spans="2:6" ht="30" x14ac:dyDescent="0.25">
      <c r="B23" s="12" t="s">
        <v>28</v>
      </c>
      <c r="C23" s="5" t="s">
        <v>76</v>
      </c>
      <c r="D23" s="2" t="e">
        <f>VLOOKUP('Hogares más ricos_empleo_ing'!B23,#REF!,2,0)</f>
        <v>#REF!</v>
      </c>
      <c r="E23" s="1"/>
      <c r="F23" s="1"/>
    </row>
    <row r="24" spans="2:6" ht="30" x14ac:dyDescent="0.25">
      <c r="B24" s="12" t="s">
        <v>29</v>
      </c>
      <c r="C24" s="5" t="s">
        <v>77</v>
      </c>
      <c r="D24" s="2" t="e">
        <f>VLOOKUP('Hogares más ricos_empleo_ing'!B24,#REF!,2,0)</f>
        <v>#REF!</v>
      </c>
      <c r="E24" s="1"/>
      <c r="F24" s="1"/>
    </row>
    <row r="25" spans="2:6" ht="30" x14ac:dyDescent="0.25">
      <c r="B25" s="12" t="s">
        <v>30</v>
      </c>
      <c r="C25" s="5" t="s">
        <v>78</v>
      </c>
      <c r="D25" s="2" t="e">
        <f>VLOOKUP('Hogares más ricos_empleo_ing'!B25,#REF!,2,0)</f>
        <v>#REF!</v>
      </c>
      <c r="E25" s="1"/>
      <c r="F25" s="1"/>
    </row>
    <row r="26" spans="2:6" ht="30" x14ac:dyDescent="0.25">
      <c r="B26" s="12" t="s">
        <v>31</v>
      </c>
      <c r="C26" s="5" t="s">
        <v>79</v>
      </c>
      <c r="D26" s="2" t="e">
        <f>VLOOKUP('Hogares más ricos_empleo_ing'!B26,#REF!,2,0)</f>
        <v>#REF!</v>
      </c>
      <c r="E26" s="1"/>
      <c r="F26" s="1"/>
    </row>
    <row r="27" spans="2:6" ht="30" x14ac:dyDescent="0.25">
      <c r="B27" s="12" t="s">
        <v>32</v>
      </c>
      <c r="C27" s="5" t="s">
        <v>80</v>
      </c>
      <c r="D27" s="2" t="e">
        <f>VLOOKUP('Hogares más ricos_empleo_ing'!B27,#REF!,2,0)</f>
        <v>#REF!</v>
      </c>
      <c r="E27" s="1"/>
      <c r="F27" s="1"/>
    </row>
    <row r="28" spans="2:6" ht="30" x14ac:dyDescent="0.25">
      <c r="B28" s="12" t="s">
        <v>33</v>
      </c>
      <c r="C28" s="5" t="s">
        <v>81</v>
      </c>
      <c r="D28" s="2" t="e">
        <f>VLOOKUP('Hogares más ricos_empleo_ing'!B28,#REF!,2,0)</f>
        <v>#REF!</v>
      </c>
      <c r="E28" s="1"/>
      <c r="F28" s="1"/>
    </row>
    <row r="29" spans="2:6" ht="30" x14ac:dyDescent="0.25">
      <c r="B29" s="12" t="s">
        <v>34</v>
      </c>
      <c r="C29" s="5" t="s">
        <v>82</v>
      </c>
      <c r="D29" s="2" t="e">
        <f>VLOOKUP('Hogares más ricos_empleo_ing'!B29,#REF!,2,0)</f>
        <v>#REF!</v>
      </c>
      <c r="E29" s="1"/>
      <c r="F29" s="1"/>
    </row>
    <row r="30" spans="2:6" ht="30" x14ac:dyDescent="0.25">
      <c r="B30" s="12" t="s">
        <v>35</v>
      </c>
      <c r="C30" s="5" t="s">
        <v>83</v>
      </c>
      <c r="D30" s="2" t="e">
        <f>VLOOKUP('Hogares más ricos_empleo_ing'!B30,#REF!,2,0)</f>
        <v>#REF!</v>
      </c>
      <c r="E30" s="1"/>
      <c r="F30" s="1"/>
    </row>
    <row r="31" spans="2:6" ht="30" x14ac:dyDescent="0.25">
      <c r="B31" s="12" t="s">
        <v>36</v>
      </c>
      <c r="C31" s="5" t="s">
        <v>84</v>
      </c>
      <c r="D31" s="2" t="e">
        <f>VLOOKUP('Hogares más ricos_empleo_ing'!B31,#REF!,2,0)</f>
        <v>#REF!</v>
      </c>
      <c r="E31" s="1"/>
      <c r="F31" s="1"/>
    </row>
    <row r="32" spans="2:6" ht="30" x14ac:dyDescent="0.25">
      <c r="B32" s="12" t="s">
        <v>37</v>
      </c>
      <c r="C32" s="5" t="s">
        <v>85</v>
      </c>
      <c r="D32" s="2" t="e">
        <f>VLOOKUP('Hogares más ricos_empleo_ing'!B32,#REF!,2,0)</f>
        <v>#REF!</v>
      </c>
      <c r="E32" s="1"/>
      <c r="F32" s="1"/>
    </row>
    <row r="33" spans="2:6" ht="30" x14ac:dyDescent="0.25">
      <c r="B33" s="12" t="s">
        <v>38</v>
      </c>
      <c r="C33" s="5" t="s">
        <v>86</v>
      </c>
      <c r="D33" s="2" t="e">
        <f>VLOOKUP('Hogares más ricos_empleo_ing'!B33,#REF!,2,0)</f>
        <v>#REF!</v>
      </c>
      <c r="E33" s="1"/>
      <c r="F33" s="1"/>
    </row>
    <row r="34" spans="2:6" ht="30" x14ac:dyDescent="0.25">
      <c r="B34" s="12" t="s">
        <v>39</v>
      </c>
      <c r="C34" s="5" t="s">
        <v>87</v>
      </c>
      <c r="D34" s="2" t="e">
        <f>VLOOKUP('Hogares más ricos_empleo_ing'!B34,#REF!,2,0)</f>
        <v>#REF!</v>
      </c>
      <c r="E34" s="1"/>
      <c r="F34" s="1"/>
    </row>
    <row r="35" spans="2:6" ht="30" x14ac:dyDescent="0.25">
      <c r="B35" s="12" t="s">
        <v>40</v>
      </c>
      <c r="C35" s="5" t="s">
        <v>52</v>
      </c>
      <c r="D35" s="2" t="e">
        <f>VLOOKUP('Hogares más ricos_empleo_ing'!B35,#REF!,2,0)</f>
        <v>#REF!</v>
      </c>
      <c r="E35" s="1"/>
      <c r="F35" s="1"/>
    </row>
    <row r="36" spans="2:6" ht="30" x14ac:dyDescent="0.25">
      <c r="B36" s="12" t="s">
        <v>41</v>
      </c>
      <c r="C36" s="5" t="s">
        <v>53</v>
      </c>
      <c r="D36" s="2" t="e">
        <f>VLOOKUP('Hogares más ricos_empleo_ing'!B36,#REF!,2,0)</f>
        <v>#REF!</v>
      </c>
      <c r="E36" s="1"/>
      <c r="F36" s="1"/>
    </row>
    <row r="37" spans="2:6" ht="30" x14ac:dyDescent="0.25">
      <c r="B37" s="1" t="s">
        <v>42</v>
      </c>
      <c r="C37" s="5" t="s">
        <v>54</v>
      </c>
      <c r="D37" s="2" t="e">
        <f>VLOOKUP('Hogares más ricos_empleo_ing'!B37,#REF!,2,0)</f>
        <v>#REF!</v>
      </c>
      <c r="E37" s="1"/>
      <c r="F37" s="1"/>
    </row>
    <row r="38" spans="2:6" ht="45" x14ac:dyDescent="0.25">
      <c r="B38" s="1" t="s">
        <v>43</v>
      </c>
      <c r="C38" s="13" t="s">
        <v>58</v>
      </c>
      <c r="D38" s="2" t="e">
        <f>VLOOKUP('Hogares más ricos_empleo_ing'!B38,#REF!,2,0)</f>
        <v>#REF!</v>
      </c>
      <c r="E38" s="1"/>
      <c r="F38" s="1"/>
    </row>
    <row r="39" spans="2:6" x14ac:dyDescent="0.25">
      <c r="B39" s="1" t="s">
        <v>44</v>
      </c>
      <c r="C39" s="1" t="s">
        <v>59</v>
      </c>
      <c r="D39" s="2" t="e">
        <f>VLOOKUP('Hogares más ricos_empleo_ing'!B39,#REF!,2,0)</f>
        <v>#REF!</v>
      </c>
      <c r="E39" s="1"/>
      <c r="F39" s="1"/>
    </row>
    <row r="40" spans="2:6" x14ac:dyDescent="0.25">
      <c r="B40" s="1" t="s">
        <v>45</v>
      </c>
      <c r="C40" s="1" t="s">
        <v>60</v>
      </c>
      <c r="D40" s="2" t="e">
        <f>VLOOKUP('Hogares más ricos_empleo_ing'!B40,#REF!,2,0)</f>
        <v>#REF!</v>
      </c>
      <c r="E40" s="1"/>
      <c r="F40" s="1"/>
    </row>
    <row r="41" spans="2:6" x14ac:dyDescent="0.25">
      <c r="B41" s="1" t="s">
        <v>46</v>
      </c>
      <c r="C41" s="1" t="s">
        <v>61</v>
      </c>
      <c r="D41" s="2" t="e">
        <f>VLOOKUP('Hogares más ricos_empleo_ing'!B41,#REF!,2,0)</f>
        <v>#REF!</v>
      </c>
      <c r="E41" s="1"/>
      <c r="F41" s="1"/>
    </row>
    <row r="42" spans="2:6" x14ac:dyDescent="0.25">
      <c r="B42" s="1" t="s">
        <v>47</v>
      </c>
      <c r="C42" s="1" t="s">
        <v>62</v>
      </c>
      <c r="D42" s="2" t="e">
        <f>VLOOKUP('Hogares más ricos_empleo_ing'!B42,#REF!,2,0)</f>
        <v>#REF!</v>
      </c>
      <c r="E42" s="1"/>
      <c r="F42" s="1"/>
    </row>
    <row r="43" spans="2:6" ht="45" x14ac:dyDescent="0.25">
      <c r="B43" s="1" t="s">
        <v>48</v>
      </c>
      <c r="C43" s="13" t="s">
        <v>63</v>
      </c>
      <c r="D43" s="2" t="e">
        <f>VLOOKUP('Hogares más ricos_empleo_ing'!B43,#REF!,2,0)</f>
        <v>#REF!</v>
      </c>
      <c r="E43" s="1"/>
      <c r="F43" s="1"/>
    </row>
    <row r="44" spans="2:6" ht="45" x14ac:dyDescent="0.25">
      <c r="B44" s="1" t="s">
        <v>55</v>
      </c>
      <c r="C44" s="13" t="s">
        <v>64</v>
      </c>
      <c r="D44" s="2" t="e">
        <f>VLOOKUP('Hogares más ricos_empleo_ing'!B44,#REF!,2,0)</f>
        <v>#REF!</v>
      </c>
      <c r="E44" s="1"/>
      <c r="F4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"/>
  <sheetViews>
    <sheetView zoomScale="80" zoomScaleNormal="80" workbookViewId="0">
      <pane xSplit="1" topLeftCell="B1" activePane="topRight" state="frozen"/>
      <selection pane="topRight" activeCell="J41" sqref="J41"/>
    </sheetView>
  </sheetViews>
  <sheetFormatPr baseColWidth="10" defaultRowHeight="15" x14ac:dyDescent="0.25"/>
  <cols>
    <col min="1" max="1" width="5" bestFit="1" customWidth="1"/>
    <col min="2" max="2" width="19.85546875" bestFit="1" customWidth="1"/>
    <col min="3" max="3" width="19.85546875" style="15" customWidth="1"/>
    <col min="4" max="4" width="18.85546875" bestFit="1" customWidth="1"/>
    <col min="5" max="5" width="14.7109375" style="15" customWidth="1"/>
    <col min="6" max="6" width="14.85546875" style="15" customWidth="1"/>
    <col min="7" max="7" width="14.7109375" style="15" customWidth="1"/>
    <col min="8" max="8" width="17.85546875" bestFit="1" customWidth="1"/>
    <col min="9" max="9" width="15.28515625" style="15" customWidth="1"/>
    <col min="10" max="10" width="14.28515625" customWidth="1"/>
    <col min="11" max="11" width="16.42578125" style="15" customWidth="1"/>
    <col min="12" max="12" width="16.28515625" customWidth="1"/>
    <col min="13" max="13" width="16.28515625" style="15" customWidth="1"/>
    <col min="14" max="14" width="20.7109375" customWidth="1"/>
  </cols>
  <sheetData>
    <row r="1" spans="1:14" ht="60" x14ac:dyDescent="0.25">
      <c r="A1" s="16" t="s">
        <v>1</v>
      </c>
      <c r="B1" s="16" t="s">
        <v>88</v>
      </c>
      <c r="C1" s="16" t="s">
        <v>97</v>
      </c>
      <c r="D1" s="16" t="s">
        <v>89</v>
      </c>
      <c r="E1" s="16" t="s">
        <v>99</v>
      </c>
      <c r="F1" s="16" t="s">
        <v>96</v>
      </c>
      <c r="G1" s="16" t="s">
        <v>98</v>
      </c>
      <c r="H1" s="16" t="s">
        <v>91</v>
      </c>
      <c r="I1" s="16" t="s">
        <v>100</v>
      </c>
      <c r="J1" s="16" t="s">
        <v>92</v>
      </c>
      <c r="K1" s="16" t="s">
        <v>104</v>
      </c>
      <c r="L1" s="16" t="s">
        <v>93</v>
      </c>
      <c r="M1" s="16" t="s">
        <v>105</v>
      </c>
      <c r="N1" s="16" t="s">
        <v>95</v>
      </c>
    </row>
    <row r="2" spans="1:14" x14ac:dyDescent="0.25">
      <c r="A2" s="14">
        <v>1950</v>
      </c>
      <c r="B2" s="25">
        <v>34.791929382093315</v>
      </c>
      <c r="C2" s="25">
        <v>34.095792090165197</v>
      </c>
      <c r="D2" s="27">
        <v>28.606557377049185</v>
      </c>
      <c r="E2" s="17">
        <v>28.0549523852373</v>
      </c>
      <c r="F2" s="20">
        <v>4.1109709962168974</v>
      </c>
      <c r="G2" s="17">
        <f t="shared" ref="G2:G65" si="0">D2-F2</f>
        <v>24.495586380832286</v>
      </c>
      <c r="H2" s="26">
        <v>31.998738965952079</v>
      </c>
      <c r="I2" s="18">
        <v>32.470122888576299</v>
      </c>
      <c r="J2" s="14">
        <v>19.287515762925601</v>
      </c>
      <c r="K2" s="14">
        <v>20.405868180783301</v>
      </c>
      <c r="L2" s="14">
        <v>12.711223203026478</v>
      </c>
      <c r="M2" s="14">
        <v>12.0642547090796</v>
      </c>
      <c r="N2" s="14">
        <f t="shared" ref="N2:N9" si="1">100-B2-D2-H2</f>
        <v>4.6027742749054212</v>
      </c>
    </row>
    <row r="3" spans="1:14" x14ac:dyDescent="0.25">
      <c r="A3" s="14">
        <v>1951</v>
      </c>
      <c r="B3" s="25">
        <v>33.313262080385371</v>
      </c>
      <c r="C3" s="25">
        <v>34.8641141031461</v>
      </c>
      <c r="D3" s="24">
        <v>29.10833458778664</v>
      </c>
      <c r="E3" s="19">
        <v>27.692580056944699</v>
      </c>
      <c r="F3" s="21">
        <v>4.2300165587836824</v>
      </c>
      <c r="G3" s="17">
        <f t="shared" si="0"/>
        <v>24.878318029002958</v>
      </c>
      <c r="H3" s="23">
        <v>31.958452506397713</v>
      </c>
      <c r="I3" s="22">
        <v>31.813994345415701</v>
      </c>
      <c r="J3" s="14">
        <v>20.352250489236788</v>
      </c>
      <c r="K3" s="14">
        <v>19.572609218366601</v>
      </c>
      <c r="L3" s="14">
        <v>11.606202017160925</v>
      </c>
      <c r="M3" s="14">
        <v>12.241385128362699</v>
      </c>
      <c r="N3" s="14">
        <f t="shared" si="1"/>
        <v>5.6199508254302728</v>
      </c>
    </row>
    <row r="4" spans="1:14" x14ac:dyDescent="0.25">
      <c r="A4" s="14">
        <v>1952</v>
      </c>
      <c r="B4" s="25">
        <v>34.448539835554293</v>
      </c>
      <c r="C4" s="25">
        <v>35.639397489046402</v>
      </c>
      <c r="D4" s="24">
        <v>28.125886022115111</v>
      </c>
      <c r="E4" s="19">
        <v>27.335723778570198</v>
      </c>
      <c r="F4" s="21">
        <v>4.5458841319346002</v>
      </c>
      <c r="G4" s="17">
        <f t="shared" si="0"/>
        <v>23.580001890180512</v>
      </c>
      <c r="H4" s="23">
        <v>31.112371231452602</v>
      </c>
      <c r="I4" s="22">
        <v>31.1531519630289</v>
      </c>
      <c r="J4" s="14">
        <v>19.208959455628012</v>
      </c>
      <c r="K4" s="14">
        <v>18.728166731742</v>
      </c>
      <c r="L4" s="14">
        <v>11.903411775824591</v>
      </c>
      <c r="M4" s="14">
        <v>12.4249852325551</v>
      </c>
      <c r="N4" s="14">
        <f t="shared" si="1"/>
        <v>6.3132029108779868</v>
      </c>
    </row>
    <row r="5" spans="1:14" x14ac:dyDescent="0.25">
      <c r="A5" s="14">
        <v>1953</v>
      </c>
      <c r="B5" s="25">
        <v>36.132504813583054</v>
      </c>
      <c r="C5" s="25">
        <v>36.413095100557697</v>
      </c>
      <c r="D5" s="24">
        <v>25.437598459653422</v>
      </c>
      <c r="E5" s="19">
        <v>27.0040571453405</v>
      </c>
      <c r="F5" s="21">
        <v>4.3584806581480837</v>
      </c>
      <c r="G5" s="17">
        <f t="shared" si="0"/>
        <v>21.07911780150534</v>
      </c>
      <c r="H5" s="23">
        <v>31.428321372308769</v>
      </c>
      <c r="I5" s="22">
        <v>30.4843264837994</v>
      </c>
      <c r="J5" s="14">
        <v>19.096796779275337</v>
      </c>
      <c r="K5" s="14">
        <v>17.869153609418099</v>
      </c>
      <c r="L5" s="14">
        <v>12.331524593033432</v>
      </c>
      <c r="M5" s="14">
        <v>12.6151728754822</v>
      </c>
      <c r="N5" s="14">
        <f t="shared" si="1"/>
        <v>7.0015753544547543</v>
      </c>
    </row>
    <row r="6" spans="1:14" x14ac:dyDescent="0.25">
      <c r="A6" s="14">
        <v>1954</v>
      </c>
      <c r="B6" s="25">
        <v>36.935049386411258</v>
      </c>
      <c r="C6" s="25">
        <v>37.164751213836901</v>
      </c>
      <c r="D6" s="24">
        <v>26.358126309488174</v>
      </c>
      <c r="E6" s="19">
        <v>26.725155374917399</v>
      </c>
      <c r="F6" s="21">
        <v>4.7815025441484584</v>
      </c>
      <c r="G6" s="17">
        <f t="shared" si="0"/>
        <v>21.576623765339715</v>
      </c>
      <c r="H6" s="23">
        <v>30.320263394193354</v>
      </c>
      <c r="I6" s="22">
        <v>29.803840842795299</v>
      </c>
      <c r="J6" s="14">
        <v>17.371296019155942</v>
      </c>
      <c r="K6" s="14">
        <v>16.996990667186001</v>
      </c>
      <c r="L6" s="14">
        <v>12.948967375037412</v>
      </c>
      <c r="M6" s="14">
        <v>12.8068501764442</v>
      </c>
      <c r="N6" s="14">
        <f t="shared" si="1"/>
        <v>6.3865609099072103</v>
      </c>
    </row>
    <row r="7" spans="1:14" x14ac:dyDescent="0.25">
      <c r="A7" s="14">
        <v>1955</v>
      </c>
      <c r="B7" s="25">
        <v>37.666328942924686</v>
      </c>
      <c r="C7" s="25">
        <v>37.871104202171097</v>
      </c>
      <c r="D7" s="24">
        <v>26.295170550489708</v>
      </c>
      <c r="E7" s="19">
        <v>26.5109290981062</v>
      </c>
      <c r="F7" s="21">
        <v>4.7619047619047619</v>
      </c>
      <c r="G7" s="17">
        <f t="shared" si="0"/>
        <v>21.533265788584945</v>
      </c>
      <c r="H7" s="23">
        <v>29.520432286389731</v>
      </c>
      <c r="I7" s="22">
        <v>29.117457923969301</v>
      </c>
      <c r="J7" s="14">
        <v>16.403242147922999</v>
      </c>
      <c r="K7" s="14">
        <v>16.125375152542599</v>
      </c>
      <c r="L7" s="14">
        <v>13.117190138466732</v>
      </c>
      <c r="M7" s="14">
        <v>12.992082771886199</v>
      </c>
      <c r="N7" s="14">
        <f t="shared" si="1"/>
        <v>6.5180682201958753</v>
      </c>
    </row>
    <row r="8" spans="1:14" x14ac:dyDescent="0.25">
      <c r="A8" s="14">
        <v>1956</v>
      </c>
      <c r="B8" s="25">
        <v>38.919017178174329</v>
      </c>
      <c r="C8" s="25">
        <v>38.5065954205729</v>
      </c>
      <c r="D8" s="24">
        <v>26.970036658890535</v>
      </c>
      <c r="E8" s="19">
        <v>26.3696186550576</v>
      </c>
      <c r="F8" s="21">
        <v>4.7020329021116734</v>
      </c>
      <c r="G8" s="17">
        <f t="shared" si="0"/>
        <v>22.26800375677886</v>
      </c>
      <c r="H8" s="23">
        <v>27.227557790771655</v>
      </c>
      <c r="I8" s="22">
        <v>28.436104836788498</v>
      </c>
      <c r="J8" s="14">
        <v>13.766776744326961</v>
      </c>
      <c r="K8" s="14">
        <v>15.271747366513001</v>
      </c>
      <c r="L8" s="14">
        <v>13.460781046444694</v>
      </c>
      <c r="M8" s="14">
        <v>13.164357470289101</v>
      </c>
      <c r="N8" s="14">
        <f t="shared" si="1"/>
        <v>6.8833883721634805</v>
      </c>
    </row>
    <row r="9" spans="1:14" x14ac:dyDescent="0.25">
      <c r="A9" s="14">
        <v>1957</v>
      </c>
      <c r="B9" s="25">
        <v>40.316774658027363</v>
      </c>
      <c r="C9" s="25">
        <v>39.043618471462899</v>
      </c>
      <c r="D9" s="24">
        <v>26.275128758930052</v>
      </c>
      <c r="E9" s="19">
        <v>26.307306800446302</v>
      </c>
      <c r="F9" s="21">
        <v>4.8485351941075487</v>
      </c>
      <c r="G9" s="17">
        <f t="shared" si="0"/>
        <v>21.426593564822504</v>
      </c>
      <c r="H9" s="23">
        <v>26.557567702276124</v>
      </c>
      <c r="I9" s="22">
        <v>27.774738434343998</v>
      </c>
      <c r="J9" s="14">
        <v>12.601761089882041</v>
      </c>
      <c r="K9" s="14">
        <v>14.4563262800967</v>
      </c>
      <c r="L9" s="14">
        <v>13.955806612394083</v>
      </c>
      <c r="M9" s="14">
        <v>13.318412153814601</v>
      </c>
      <c r="N9" s="14">
        <f t="shared" si="1"/>
        <v>6.8505288807664613</v>
      </c>
    </row>
    <row r="10" spans="1:14" x14ac:dyDescent="0.25">
      <c r="A10" s="14">
        <v>1958</v>
      </c>
      <c r="B10" s="25">
        <v>41.685276164954594</v>
      </c>
      <c r="C10" s="25">
        <v>39.458691174837398</v>
      </c>
      <c r="D10" s="24">
        <v>24.011215324301517</v>
      </c>
      <c r="E10" s="19">
        <v>26.3360804689855</v>
      </c>
      <c r="F10" s="21">
        <v>5.0692273336310851</v>
      </c>
      <c r="G10" s="17">
        <f t="shared" si="0"/>
        <v>18.941987990670434</v>
      </c>
      <c r="H10" s="23">
        <v>28.298843729839714</v>
      </c>
      <c r="I10" s="22">
        <v>27.1362300992669</v>
      </c>
      <c r="J10" s="14">
        <v>14.289613418688898</v>
      </c>
      <c r="K10" s="14">
        <v>13.6842811580283</v>
      </c>
      <c r="L10" s="14">
        <v>14.009230311150816</v>
      </c>
      <c r="M10" s="14">
        <v>13.4519489404219</v>
      </c>
      <c r="N10" s="14">
        <f t="shared" ref="N10:N66" si="2">100-B10-D10-H10</f>
        <v>6.0046647809041751</v>
      </c>
    </row>
    <row r="11" spans="1:14" x14ac:dyDescent="0.25">
      <c r="A11" s="14">
        <v>1959</v>
      </c>
      <c r="B11" s="25">
        <v>41.192743859945516</v>
      </c>
      <c r="C11" s="25">
        <v>39.741062912558498</v>
      </c>
      <c r="D11" s="24">
        <v>24.207547568263891</v>
      </c>
      <c r="E11" s="19">
        <v>26.467704814973001</v>
      </c>
      <c r="F11" s="21">
        <v>5.0197453170865627</v>
      </c>
      <c r="G11" s="17">
        <f t="shared" si="0"/>
        <v>19.187802251177327</v>
      </c>
      <c r="H11" s="23">
        <v>27.877853567883765</v>
      </c>
      <c r="I11" s="22">
        <v>26.5112795068674</v>
      </c>
      <c r="J11" s="14">
        <v>13.754144404789558</v>
      </c>
      <c r="K11" s="14">
        <v>12.9422356131413</v>
      </c>
      <c r="L11" s="14">
        <v>14.123709163094206</v>
      </c>
      <c r="M11" s="14">
        <v>13.5690438926318</v>
      </c>
      <c r="N11" s="14">
        <f t="shared" si="2"/>
        <v>6.7218550039068283</v>
      </c>
    </row>
    <row r="12" spans="1:14" x14ac:dyDescent="0.25">
      <c r="A12" s="14">
        <v>1960</v>
      </c>
      <c r="B12" s="25">
        <v>39.115078458591782</v>
      </c>
      <c r="C12" s="25">
        <v>39.902248916389397</v>
      </c>
      <c r="D12" s="24">
        <v>28.867138765397399</v>
      </c>
      <c r="E12" s="19">
        <v>26.690696341259802</v>
      </c>
      <c r="F12" s="21">
        <v>5.767101864379975</v>
      </c>
      <c r="G12" s="17">
        <f t="shared" si="0"/>
        <v>23.100036901017425</v>
      </c>
      <c r="H12" s="23">
        <v>24.866014162961921</v>
      </c>
      <c r="I12" s="22">
        <v>25.902212468761501</v>
      </c>
      <c r="J12" s="14">
        <v>11.553532833119542</v>
      </c>
      <c r="K12" s="14">
        <v>12.222866580889001</v>
      </c>
      <c r="L12" s="14">
        <v>13.312481329842379</v>
      </c>
      <c r="M12" s="14">
        <v>13.6793458866611</v>
      </c>
      <c r="N12" s="14">
        <f t="shared" si="2"/>
        <v>7.1517686130488975</v>
      </c>
    </row>
    <row r="13" spans="1:14" x14ac:dyDescent="0.25">
      <c r="A13" s="14">
        <v>1961</v>
      </c>
      <c r="B13" s="25">
        <v>39.661892463019491</v>
      </c>
      <c r="C13" s="25">
        <v>39.968281227567203</v>
      </c>
      <c r="D13" s="24">
        <v>27.682554590279402</v>
      </c>
      <c r="E13" s="19">
        <v>26.970969978229899</v>
      </c>
      <c r="F13" s="21">
        <v>5.5944274868905062</v>
      </c>
      <c r="G13" s="17">
        <f t="shared" si="0"/>
        <v>22.088127103388896</v>
      </c>
      <c r="H13" s="23">
        <v>24.777334272520939</v>
      </c>
      <c r="I13" s="22">
        <v>25.3250205371756</v>
      </c>
      <c r="J13" s="14">
        <v>11.678797839868514</v>
      </c>
      <c r="K13" s="14">
        <v>11.5269700845933</v>
      </c>
      <c r="L13" s="14">
        <v>13.098536432652425</v>
      </c>
      <c r="M13" s="14">
        <v>13.7980504513999</v>
      </c>
      <c r="N13" s="14">
        <f t="shared" si="2"/>
        <v>7.8782186741801681</v>
      </c>
    </row>
    <row r="14" spans="1:14" x14ac:dyDescent="0.25">
      <c r="A14" s="14">
        <v>1962</v>
      </c>
      <c r="B14" s="25">
        <v>39.223996947230702</v>
      </c>
      <c r="C14" s="25">
        <v>39.957320182750998</v>
      </c>
      <c r="D14" s="24">
        <v>28.243567378979506</v>
      </c>
      <c r="E14" s="19">
        <v>27.296205080508599</v>
      </c>
      <c r="F14" s="21">
        <v>5.6162778020061053</v>
      </c>
      <c r="G14" s="17">
        <f t="shared" si="0"/>
        <v>22.6272895769734</v>
      </c>
      <c r="H14" s="23">
        <v>24.971380287832535</v>
      </c>
      <c r="I14" s="22">
        <v>24.785333281277801</v>
      </c>
      <c r="J14" s="14">
        <v>11.751798953336241</v>
      </c>
      <c r="K14" s="14">
        <v>10.8486488100671</v>
      </c>
      <c r="L14" s="14">
        <v>13.219581334496294</v>
      </c>
      <c r="M14" s="14">
        <v>13.9366844701721</v>
      </c>
      <c r="N14" s="14">
        <f t="shared" si="2"/>
        <v>7.5610553859572569</v>
      </c>
    </row>
    <row r="15" spans="1:14" x14ac:dyDescent="0.25">
      <c r="A15" s="14">
        <v>1963</v>
      </c>
      <c r="B15" s="25">
        <v>40.138352438554875</v>
      </c>
      <c r="C15" s="25">
        <v>39.884462230954398</v>
      </c>
      <c r="D15" s="24">
        <v>28.161055154683986</v>
      </c>
      <c r="E15" s="19">
        <v>27.661196848841598</v>
      </c>
      <c r="F15" s="21">
        <v>5.8669382381798085</v>
      </c>
      <c r="G15" s="17">
        <f t="shared" si="0"/>
        <v>22.294116916504176</v>
      </c>
      <c r="H15" s="23">
        <v>23.5919472422658</v>
      </c>
      <c r="I15" s="22">
        <v>24.283303407589699</v>
      </c>
      <c r="J15" s="14">
        <v>10.052285795899104</v>
      </c>
      <c r="K15" s="14">
        <v>10.1835237206773</v>
      </c>
      <c r="L15" s="14">
        <v>13.539661446366695</v>
      </c>
      <c r="M15" s="14">
        <v>14.0997796860874</v>
      </c>
      <c r="N15" s="14">
        <f t="shared" si="2"/>
        <v>8.1086451644953392</v>
      </c>
    </row>
    <row r="16" spans="1:14" x14ac:dyDescent="0.25">
      <c r="A16" s="14">
        <v>1964</v>
      </c>
      <c r="B16" s="25">
        <v>39.700403283523812</v>
      </c>
      <c r="C16" s="25">
        <v>39.757470588835901</v>
      </c>
      <c r="D16" s="24">
        <v>27.277375535041784</v>
      </c>
      <c r="E16" s="19">
        <v>28.070214106959501</v>
      </c>
      <c r="F16" s="21">
        <v>5.3882791664266394</v>
      </c>
      <c r="G16" s="17">
        <f t="shared" si="0"/>
        <v>21.889096368615146</v>
      </c>
      <c r="H16" s="23">
        <v>24.1777121299192</v>
      </c>
      <c r="I16" s="22">
        <v>23.820944092698699</v>
      </c>
      <c r="J16" s="14">
        <v>9.6523316546886431</v>
      </c>
      <c r="K16" s="14">
        <v>9.53624728119045</v>
      </c>
      <c r="L16" s="14">
        <v>14.525380475230557</v>
      </c>
      <c r="M16" s="14">
        <v>14.2846968108538</v>
      </c>
      <c r="N16" s="14">
        <f t="shared" si="2"/>
        <v>8.8445090515152032</v>
      </c>
    </row>
    <row r="17" spans="1:14" x14ac:dyDescent="0.25">
      <c r="A17" s="14">
        <v>1965</v>
      </c>
      <c r="B17" s="25">
        <v>39.605089701443269</v>
      </c>
      <c r="C17" s="25">
        <v>39.586647375129999</v>
      </c>
      <c r="D17" s="24">
        <v>28.184351003906592</v>
      </c>
      <c r="E17" s="19">
        <v>28.5325242616513</v>
      </c>
      <c r="F17" s="21">
        <v>5.6248695823784072</v>
      </c>
      <c r="G17" s="17">
        <f t="shared" si="0"/>
        <v>22.559481421528183</v>
      </c>
      <c r="H17" s="23">
        <v>22.978467192455899</v>
      </c>
      <c r="I17" s="22">
        <v>23.3933549515388</v>
      </c>
      <c r="J17" s="14">
        <v>8.6471942321335149</v>
      </c>
      <c r="K17" s="14">
        <v>8.91015957716602</v>
      </c>
      <c r="L17" s="14">
        <v>14.331272960322384</v>
      </c>
      <c r="M17" s="14">
        <v>14.4831953738185</v>
      </c>
      <c r="N17" s="14">
        <f t="shared" si="2"/>
        <v>9.2320921021942404</v>
      </c>
    </row>
    <row r="18" spans="1:14" x14ac:dyDescent="0.25">
      <c r="A18" s="14">
        <v>1966</v>
      </c>
      <c r="B18" s="25">
        <v>38.465274834033096</v>
      </c>
      <c r="C18" s="25">
        <v>39.381724035517898</v>
      </c>
      <c r="D18" s="24">
        <v>29.480916320168475</v>
      </c>
      <c r="E18" s="19">
        <v>29.0494663339868</v>
      </c>
      <c r="F18" s="21">
        <v>5.862287304149616</v>
      </c>
      <c r="G18" s="17">
        <f t="shared" si="0"/>
        <v>23.618629016018858</v>
      </c>
      <c r="H18" s="23">
        <v>22.532000274227439</v>
      </c>
      <c r="I18" s="22">
        <v>22.999203279416001</v>
      </c>
      <c r="J18" s="14">
        <v>7.9319089719759912</v>
      </c>
      <c r="K18" s="14">
        <v>8.3097615379017</v>
      </c>
      <c r="L18" s="14">
        <v>14.600091302251448</v>
      </c>
      <c r="M18" s="14">
        <v>14.68944174102</v>
      </c>
      <c r="N18" s="14">
        <f t="shared" si="2"/>
        <v>9.5218085715709897</v>
      </c>
    </row>
    <row r="19" spans="1:14" x14ac:dyDescent="0.25">
      <c r="A19" s="14">
        <v>1967</v>
      </c>
      <c r="B19" s="25">
        <v>39.536909702752908</v>
      </c>
      <c r="C19" s="25">
        <v>39.152616438944001</v>
      </c>
      <c r="D19" s="24">
        <v>28.840156421924252</v>
      </c>
      <c r="E19" s="19">
        <v>29.618897612458198</v>
      </c>
      <c r="F19" s="21">
        <v>6.3408538450741547</v>
      </c>
      <c r="G19" s="17">
        <f t="shared" si="0"/>
        <v>22.499302576850098</v>
      </c>
      <c r="H19" s="23">
        <v>23.226150650581207</v>
      </c>
      <c r="I19" s="22">
        <v>22.633007494045899</v>
      </c>
      <c r="J19" s="14">
        <v>8.0258984076735782</v>
      </c>
      <c r="K19" s="14">
        <v>7.7369244392435297</v>
      </c>
      <c r="L19" s="14">
        <v>15.200252242907629</v>
      </c>
      <c r="M19" s="14">
        <v>14.8960830543587</v>
      </c>
      <c r="N19" s="14">
        <f t="shared" si="2"/>
        <v>8.3967832247416325</v>
      </c>
    </row>
    <row r="20" spans="1:14" x14ac:dyDescent="0.25">
      <c r="A20" s="14">
        <v>1968</v>
      </c>
      <c r="B20" s="25">
        <v>38.809399206120922</v>
      </c>
      <c r="C20" s="25">
        <v>38.9000759623381</v>
      </c>
      <c r="D20" s="24">
        <v>29.941240124979124</v>
      </c>
      <c r="E20" s="19">
        <v>30.2429898854196</v>
      </c>
      <c r="F20" s="21">
        <v>7.3027836503605981</v>
      </c>
      <c r="G20" s="17">
        <f t="shared" si="0"/>
        <v>22.638456474618526</v>
      </c>
      <c r="H20" s="23">
        <v>22.668420456581817</v>
      </c>
      <c r="I20" s="22">
        <v>22.284613983091798</v>
      </c>
      <c r="J20" s="14">
        <v>7.3374748240570389</v>
      </c>
      <c r="K20" s="14">
        <v>7.1897410313784897</v>
      </c>
      <c r="L20" s="14">
        <v>15.330945632524777</v>
      </c>
      <c r="M20" s="14">
        <v>15.0948729513249</v>
      </c>
      <c r="N20" s="14">
        <f t="shared" si="2"/>
        <v>8.5809402123181364</v>
      </c>
    </row>
    <row r="21" spans="1:14" x14ac:dyDescent="0.25">
      <c r="A21" s="14">
        <v>1969</v>
      </c>
      <c r="B21" s="25">
        <v>37.570087663925655</v>
      </c>
      <c r="C21" s="25">
        <v>38.628696915267597</v>
      </c>
      <c r="D21" s="24">
        <v>30.80122197636868</v>
      </c>
      <c r="E21" s="19">
        <v>30.916127529319802</v>
      </c>
      <c r="F21" s="21">
        <v>6.9936461824225642</v>
      </c>
      <c r="G21" s="17">
        <f t="shared" si="0"/>
        <v>23.807575793946114</v>
      </c>
      <c r="H21" s="23">
        <v>22.015510402204555</v>
      </c>
      <c r="I21" s="22">
        <v>21.9498005657825</v>
      </c>
      <c r="J21" s="14">
        <v>6.7727838530547757</v>
      </c>
      <c r="K21" s="14">
        <v>6.66919380418115</v>
      </c>
      <c r="L21" s="14">
        <v>15.242726549149779</v>
      </c>
      <c r="M21" s="14">
        <v>15.2806067612651</v>
      </c>
      <c r="N21" s="14">
        <f t="shared" si="2"/>
        <v>9.6131799575011101</v>
      </c>
    </row>
    <row r="22" spans="1:14" x14ac:dyDescent="0.25">
      <c r="A22" s="14">
        <v>1970</v>
      </c>
      <c r="B22" s="25">
        <v>36.784205634944186</v>
      </c>
      <c r="C22" s="25">
        <v>38.342166839738198</v>
      </c>
      <c r="D22" s="24">
        <v>32.211390622467832</v>
      </c>
      <c r="E22" s="19">
        <v>31.629677423003201</v>
      </c>
      <c r="F22" s="21">
        <v>6.6596492695413865</v>
      </c>
      <c r="G22" s="17">
        <f t="shared" si="0"/>
        <v>25.551741352926445</v>
      </c>
      <c r="H22" s="23">
        <v>22.439455375419367</v>
      </c>
      <c r="I22" s="22">
        <v>21.6281831260819</v>
      </c>
      <c r="J22" s="14">
        <v>7.0747490985251602</v>
      </c>
      <c r="K22" s="14">
        <v>6.1777425854522701</v>
      </c>
      <c r="L22" s="14">
        <v>15.364706276894207</v>
      </c>
      <c r="M22" s="14">
        <v>15.4504405403127</v>
      </c>
      <c r="N22" s="14">
        <f t="shared" si="2"/>
        <v>8.5649483671686149</v>
      </c>
    </row>
    <row r="23" spans="1:14" x14ac:dyDescent="0.25">
      <c r="A23" s="14">
        <v>1971</v>
      </c>
      <c r="B23" s="25">
        <v>38.635159566176746</v>
      </c>
      <c r="C23" s="25">
        <v>38.033587185241899</v>
      </c>
      <c r="D23" s="24">
        <v>31.160379404016073</v>
      </c>
      <c r="E23" s="19">
        <v>32.373857389784597</v>
      </c>
      <c r="F23" s="21">
        <v>7.1334600538929678</v>
      </c>
      <c r="G23" s="17">
        <f t="shared" si="0"/>
        <v>24.026919350123105</v>
      </c>
      <c r="H23" s="23">
        <v>21.438443690509718</v>
      </c>
      <c r="I23" s="22">
        <v>21.320034646317801</v>
      </c>
      <c r="J23" s="14">
        <v>5.6035563508207025</v>
      </c>
      <c r="K23" s="14">
        <v>5.7188831034808203</v>
      </c>
      <c r="L23" s="14">
        <v>15.834887339689015</v>
      </c>
      <c r="M23" s="14">
        <v>15.601151542488401</v>
      </c>
      <c r="N23" s="14">
        <f t="shared" si="2"/>
        <v>8.7660173392974627</v>
      </c>
    </row>
    <row r="24" spans="1:14" x14ac:dyDescent="0.25">
      <c r="A24" s="14">
        <v>1972</v>
      </c>
      <c r="B24" s="25">
        <v>39.820421290232915</v>
      </c>
      <c r="C24" s="25">
        <v>37.680479789222801</v>
      </c>
      <c r="D24" s="24">
        <v>30.697523406610465</v>
      </c>
      <c r="E24" s="19">
        <v>33.144702384973499</v>
      </c>
      <c r="F24" s="21">
        <v>6.8724374043207836</v>
      </c>
      <c r="G24" s="17">
        <f t="shared" si="0"/>
        <v>23.82508600228968</v>
      </c>
      <c r="H24" s="23">
        <v>20.857538843799663</v>
      </c>
      <c r="I24" s="22">
        <v>21.033740831311501</v>
      </c>
      <c r="J24" s="14">
        <v>4.7124752660139899</v>
      </c>
      <c r="K24" s="14">
        <v>5.3050811516912404</v>
      </c>
      <c r="L24" s="14">
        <v>16.145063577785674</v>
      </c>
      <c r="M24" s="14">
        <v>15.7286596792097</v>
      </c>
      <c r="N24" s="14">
        <f t="shared" si="2"/>
        <v>8.6245164593569577</v>
      </c>
    </row>
    <row r="25" spans="1:14" x14ac:dyDescent="0.25">
      <c r="A25" s="14">
        <v>1973</v>
      </c>
      <c r="B25" s="25">
        <v>38.545798211224302</v>
      </c>
      <c r="C25" s="25">
        <v>37.266382212934403</v>
      </c>
      <c r="D25" s="24">
        <v>33.809763486147233</v>
      </c>
      <c r="E25" s="19">
        <v>33.926112584021801</v>
      </c>
      <c r="F25" s="21">
        <v>5.7336604179244395</v>
      </c>
      <c r="G25" s="17">
        <f t="shared" si="0"/>
        <v>28.076103068222793</v>
      </c>
      <c r="H25" s="23">
        <v>19.994378056907443</v>
      </c>
      <c r="I25" s="22">
        <v>20.778871476326302</v>
      </c>
      <c r="J25" s="14">
        <v>4.2104418134816104</v>
      </c>
      <c r="K25" s="14">
        <v>4.9476492559831602</v>
      </c>
      <c r="L25" s="14">
        <v>15.783936243425833</v>
      </c>
      <c r="M25" s="14">
        <v>15.831222219869501</v>
      </c>
      <c r="N25" s="14">
        <f t="shared" si="2"/>
        <v>7.6500602457210221</v>
      </c>
    </row>
    <row r="26" spans="1:14" x14ac:dyDescent="0.25">
      <c r="A26" s="14">
        <v>1974</v>
      </c>
      <c r="B26" s="25">
        <v>36.834338221199978</v>
      </c>
      <c r="C26" s="25">
        <v>36.796231432640297</v>
      </c>
      <c r="D26" s="24">
        <v>36.917437503373733</v>
      </c>
      <c r="E26" s="19">
        <v>34.677516372597502</v>
      </c>
      <c r="F26" s="21">
        <v>5.6251806259655117</v>
      </c>
      <c r="G26" s="17">
        <f t="shared" si="0"/>
        <v>31.292256877408221</v>
      </c>
      <c r="H26" s="23">
        <v>20.237239410411096</v>
      </c>
      <c r="I26" s="22">
        <v>20.563234356750399</v>
      </c>
      <c r="J26" s="14">
        <v>4.308712687349189</v>
      </c>
      <c r="K26" s="14">
        <v>4.6519738833993101</v>
      </c>
      <c r="L26" s="14">
        <v>15.928526723061907</v>
      </c>
      <c r="M26" s="14">
        <v>15.9112604728682</v>
      </c>
      <c r="N26" s="14">
        <f t="shared" si="2"/>
        <v>6.0109848650151925</v>
      </c>
    </row>
    <row r="27" spans="1:14" x14ac:dyDescent="0.25">
      <c r="A27" s="14">
        <v>1975</v>
      </c>
      <c r="B27" s="25">
        <v>37.353461470395409</v>
      </c>
      <c r="C27" s="25">
        <v>36.287758584586904</v>
      </c>
      <c r="D27" s="24">
        <v>34.811606398212085</v>
      </c>
      <c r="E27" s="19">
        <v>35.357178645390199</v>
      </c>
      <c r="F27" s="21">
        <v>5.3187065560294382</v>
      </c>
      <c r="G27" s="17">
        <f t="shared" si="0"/>
        <v>29.492899842182645</v>
      </c>
      <c r="H27" s="23">
        <v>20.531147116788439</v>
      </c>
      <c r="I27" s="22">
        <v>20.386792313777502</v>
      </c>
      <c r="J27" s="14">
        <v>4.3477748447999973</v>
      </c>
      <c r="K27" s="14">
        <v>4.4160694265525802</v>
      </c>
      <c r="L27" s="14">
        <v>16.183372271988443</v>
      </c>
      <c r="M27" s="14">
        <v>15.970722886807801</v>
      </c>
      <c r="N27" s="14">
        <f t="shared" si="2"/>
        <v>7.3037850146040668</v>
      </c>
    </row>
    <row r="28" spans="1:14" x14ac:dyDescent="0.25">
      <c r="A28" s="14">
        <v>1976</v>
      </c>
      <c r="B28" s="25">
        <v>38.049664230087799</v>
      </c>
      <c r="C28" s="25">
        <v>35.759075872906301</v>
      </c>
      <c r="D28" s="24">
        <v>33.941370879178301</v>
      </c>
      <c r="E28" s="19">
        <v>35.945763508396801</v>
      </c>
      <c r="F28" s="21">
        <v>5.2157009710755124</v>
      </c>
      <c r="G28" s="17">
        <f t="shared" si="0"/>
        <v>28.725669908102788</v>
      </c>
      <c r="H28" s="26">
        <v>21.096692702866505</v>
      </c>
      <c r="I28" s="18">
        <v>20.2462482391383</v>
      </c>
      <c r="J28" s="14">
        <v>4.1784293998115798</v>
      </c>
      <c r="K28" s="14">
        <v>4.2345176660918504</v>
      </c>
      <c r="L28" s="14">
        <v>16.918263303054925</v>
      </c>
      <c r="M28" s="14">
        <v>16.0117305727615</v>
      </c>
      <c r="N28" s="14">
        <f t="shared" si="2"/>
        <v>6.9122721878673943</v>
      </c>
    </row>
    <row r="29" spans="1:14" x14ac:dyDescent="0.25">
      <c r="A29" s="14">
        <v>1977</v>
      </c>
      <c r="B29" s="25">
        <v>36.832365225857615</v>
      </c>
      <c r="C29" s="25">
        <v>35.238952530588598</v>
      </c>
      <c r="D29" s="24">
        <v>38.269956800610288</v>
      </c>
      <c r="E29" s="19">
        <v>36.418479345142998</v>
      </c>
      <c r="F29" s="21">
        <v>6.0289290494085437</v>
      </c>
      <c r="G29" s="17">
        <f t="shared" si="0"/>
        <v>32.241027751201742</v>
      </c>
      <c r="H29" s="26">
        <v>20.37924716637972</v>
      </c>
      <c r="I29" s="18">
        <v>20.139748572593302</v>
      </c>
      <c r="J29" s="14">
        <v>4.1598432881877816</v>
      </c>
      <c r="K29" s="14">
        <v>4.1012174368504901</v>
      </c>
      <c r="L29" s="14">
        <v>16.21940387819194</v>
      </c>
      <c r="M29" s="14">
        <v>16.038531135634301</v>
      </c>
      <c r="N29" s="14">
        <f t="shared" si="2"/>
        <v>4.5184308071523773</v>
      </c>
    </row>
    <row r="30" spans="1:14" x14ac:dyDescent="0.25">
      <c r="A30" s="14">
        <v>1978</v>
      </c>
      <c r="B30" s="25">
        <v>32.572751933660541</v>
      </c>
      <c r="C30" s="25">
        <v>34.779063674195697</v>
      </c>
      <c r="D30" s="27">
        <v>37.631188187804803</v>
      </c>
      <c r="E30" s="17">
        <v>36.7304906128618</v>
      </c>
      <c r="F30" s="20">
        <v>5.6023850988782042</v>
      </c>
      <c r="G30" s="17">
        <f t="shared" si="0"/>
        <v>32.028803088926601</v>
      </c>
      <c r="H30" s="26">
        <v>19.979370627637667</v>
      </c>
      <c r="I30" s="18">
        <v>20.073944198540399</v>
      </c>
      <c r="J30" s="14">
        <v>4.2087688316090883</v>
      </c>
      <c r="K30" s="14">
        <v>4.0095066910009596</v>
      </c>
      <c r="L30" s="14">
        <v>15.770601796028579</v>
      </c>
      <c r="M30" s="14">
        <v>16.064437507603898</v>
      </c>
      <c r="N30" s="14">
        <f t="shared" si="2"/>
        <v>9.8166892508969887</v>
      </c>
    </row>
    <row r="31" spans="1:14" x14ac:dyDescent="0.25">
      <c r="A31" s="14">
        <v>1979</v>
      </c>
      <c r="B31" s="25">
        <v>28.108882521489971</v>
      </c>
      <c r="C31" s="25">
        <v>34.447018547242301</v>
      </c>
      <c r="D31" s="27">
        <v>42.162333101846372</v>
      </c>
      <c r="E31" s="17">
        <v>36.855476543341197</v>
      </c>
      <c r="F31" s="20">
        <v>5.6160458452722066</v>
      </c>
      <c r="G31" s="17">
        <f t="shared" si="0"/>
        <v>36.546287256574168</v>
      </c>
      <c r="H31" s="26">
        <v>19.384944835116379</v>
      </c>
      <c r="I31" s="18">
        <v>20.0578809873155</v>
      </c>
      <c r="J31" s="14">
        <v>4.2007817348009659</v>
      </c>
      <c r="K31" s="14">
        <v>3.9533096392271898</v>
      </c>
      <c r="L31" s="14">
        <v>15.184163100315413</v>
      </c>
      <c r="M31" s="14">
        <v>16.104571348291401</v>
      </c>
      <c r="N31" s="14">
        <f t="shared" si="2"/>
        <v>10.343839541547275</v>
      </c>
    </row>
    <row r="32" spans="1:14" x14ac:dyDescent="0.25">
      <c r="A32" s="14">
        <v>1980</v>
      </c>
      <c r="B32" s="25">
        <v>30.54431506080401</v>
      </c>
      <c r="C32" s="25">
        <v>34.288363275837703</v>
      </c>
      <c r="D32" s="27">
        <v>40.275293997858618</v>
      </c>
      <c r="E32" s="17">
        <v>36.776123344118403</v>
      </c>
      <c r="F32" s="20">
        <v>5.5701125683959631</v>
      </c>
      <c r="G32" s="17">
        <f t="shared" si="0"/>
        <v>34.705181429462655</v>
      </c>
      <c r="H32" s="26">
        <v>19.397319625929267</v>
      </c>
      <c r="I32" s="18">
        <v>20.099659073545201</v>
      </c>
      <c r="J32" s="14">
        <v>3.734459333828914</v>
      </c>
      <c r="K32" s="14">
        <v>3.9285431136231299</v>
      </c>
      <c r="L32" s="14">
        <v>15.662860292100353</v>
      </c>
      <c r="M32" s="14">
        <v>16.171115960241899</v>
      </c>
      <c r="N32" s="14">
        <f t="shared" si="2"/>
        <v>9.7830713154081046</v>
      </c>
    </row>
    <row r="33" spans="1:14" x14ac:dyDescent="0.25">
      <c r="A33" s="14">
        <v>1981</v>
      </c>
      <c r="B33" s="25">
        <v>32.624907135979811</v>
      </c>
      <c r="C33" s="25">
        <v>34.285262625833703</v>
      </c>
      <c r="D33" s="27">
        <v>37.463045278903948</v>
      </c>
      <c r="E33" s="17">
        <v>36.528185788315803</v>
      </c>
      <c r="F33" s="20">
        <v>5.5644624883101077</v>
      </c>
      <c r="G33" s="17">
        <f t="shared" si="0"/>
        <v>31.898582790593842</v>
      </c>
      <c r="H33" s="26">
        <v>19.918159489045038</v>
      </c>
      <c r="I33" s="18">
        <v>20.200649230334299</v>
      </c>
      <c r="J33" s="14">
        <v>3.8579997197876019</v>
      </c>
      <c r="K33" s="14">
        <v>3.9335986672404299</v>
      </c>
      <c r="L33" s="14">
        <v>16.060159769257435</v>
      </c>
      <c r="M33" s="14">
        <v>16.2670505635176</v>
      </c>
      <c r="N33" s="14">
        <f t="shared" si="2"/>
        <v>9.9938880960712027</v>
      </c>
    </row>
    <row r="34" spans="1:14" x14ac:dyDescent="0.25">
      <c r="A34" s="14">
        <v>1982</v>
      </c>
      <c r="B34" s="25">
        <v>34.668473603915494</v>
      </c>
      <c r="C34" s="25">
        <v>34.382440880931597</v>
      </c>
      <c r="D34" s="27">
        <v>35.716686912338588</v>
      </c>
      <c r="E34" s="17">
        <v>36.182410355593099</v>
      </c>
      <c r="F34" s="20">
        <v>5.8645617006932831</v>
      </c>
      <c r="G34" s="17">
        <f t="shared" si="0"/>
        <v>29.852125211645305</v>
      </c>
      <c r="H34" s="26">
        <v>19.4985983719831</v>
      </c>
      <c r="I34" s="18">
        <v>20.355198836311398</v>
      </c>
      <c r="J34" s="14">
        <v>3.9521580558192388</v>
      </c>
      <c r="K34" s="14">
        <v>3.96492701533453</v>
      </c>
      <c r="L34" s="14">
        <v>15.54644031616386</v>
      </c>
      <c r="M34" s="14">
        <v>16.390271821478301</v>
      </c>
      <c r="N34" s="14">
        <f t="shared" si="2"/>
        <v>10.116241111762825</v>
      </c>
    </row>
    <row r="35" spans="1:14" x14ac:dyDescent="0.25">
      <c r="A35" s="14">
        <v>1983</v>
      </c>
      <c r="B35" s="25">
        <v>36.800575659487073</v>
      </c>
      <c r="C35" s="25">
        <v>34.508018769934402</v>
      </c>
      <c r="D35" s="27">
        <v>32.65301131442088</v>
      </c>
      <c r="E35" s="17">
        <v>35.818892120516097</v>
      </c>
      <c r="F35" s="20">
        <v>6.6701493741036355</v>
      </c>
      <c r="G35" s="17">
        <f t="shared" si="0"/>
        <v>25.982861940317242</v>
      </c>
      <c r="H35" s="26">
        <v>21.437531425716045</v>
      </c>
      <c r="I35" s="18">
        <v>20.554830372692201</v>
      </c>
      <c r="J35" s="14">
        <v>3.9863572873644859</v>
      </c>
      <c r="K35" s="14">
        <v>4.0182228836884599</v>
      </c>
      <c r="L35" s="14">
        <v>17.451174138351561</v>
      </c>
      <c r="M35" s="14">
        <v>16.5366074895488</v>
      </c>
      <c r="N35" s="14">
        <f t="shared" si="2"/>
        <v>9.1088816003760016</v>
      </c>
    </row>
    <row r="36" spans="1:14" x14ac:dyDescent="0.25">
      <c r="A36" s="14">
        <v>1984</v>
      </c>
      <c r="B36" s="25">
        <v>34.497689764798636</v>
      </c>
      <c r="C36" s="25">
        <v>34.592977348874797</v>
      </c>
      <c r="D36" s="27">
        <v>35.738973979339164</v>
      </c>
      <c r="E36" s="17">
        <v>35.513068923217801</v>
      </c>
      <c r="F36" s="20">
        <v>7.0085130048232758</v>
      </c>
      <c r="G36" s="17">
        <f t="shared" si="0"/>
        <v>28.730460974515889</v>
      </c>
      <c r="H36" s="26">
        <v>20.344193410653737</v>
      </c>
      <c r="I36" s="18">
        <v>20.782500316049202</v>
      </c>
      <c r="J36" s="14">
        <v>4.2412548877573135</v>
      </c>
      <c r="K36" s="14">
        <v>4.0890533084919003</v>
      </c>
      <c r="L36" s="14">
        <v>16.102938522896423</v>
      </c>
      <c r="M36" s="14">
        <v>16.693447008138701</v>
      </c>
      <c r="N36" s="14">
        <f t="shared" si="2"/>
        <v>9.4191428452084622</v>
      </c>
    </row>
    <row r="37" spans="1:14" x14ac:dyDescent="0.25">
      <c r="A37" s="14">
        <v>1985</v>
      </c>
      <c r="B37" s="25">
        <v>32.532351873963883</v>
      </c>
      <c r="C37" s="25">
        <v>34.591223242681203</v>
      </c>
      <c r="D37" s="27">
        <v>36.99240168236949</v>
      </c>
      <c r="E37" s="17">
        <v>35.3087197957705</v>
      </c>
      <c r="F37" s="20">
        <v>6.8748326239568938</v>
      </c>
      <c r="G37" s="17">
        <f t="shared" si="0"/>
        <v>30.117569058412595</v>
      </c>
      <c r="H37" s="26">
        <v>19.228413650556671</v>
      </c>
      <c r="I37" s="18">
        <v>21.029992153485001</v>
      </c>
      <c r="J37" s="14">
        <v>4.2766302176376705</v>
      </c>
      <c r="K37" s="14">
        <v>4.1726666699676702</v>
      </c>
      <c r="L37" s="14">
        <v>14.951783432919001</v>
      </c>
      <c r="M37" s="14">
        <v>16.857325484162502</v>
      </c>
      <c r="N37" s="14">
        <f t="shared" si="2"/>
        <v>11.246832793109963</v>
      </c>
    </row>
    <row r="38" spans="1:14" x14ac:dyDescent="0.25">
      <c r="A38" s="14">
        <v>1986</v>
      </c>
      <c r="B38" s="25">
        <v>37.326400970017801</v>
      </c>
      <c r="C38" s="25">
        <v>34.455710200441104</v>
      </c>
      <c r="D38" s="27">
        <v>29.910177101938455</v>
      </c>
      <c r="E38" s="17">
        <v>35.251882820807502</v>
      </c>
      <c r="F38" s="20">
        <v>7.3786639803207414</v>
      </c>
      <c r="G38" s="17">
        <f t="shared" si="0"/>
        <v>22.531513121617714</v>
      </c>
      <c r="H38" s="23">
        <v>23.438337915755081</v>
      </c>
      <c r="I38" s="22">
        <v>21.284706303048299</v>
      </c>
      <c r="J38" s="14">
        <v>4.0776008873084315</v>
      </c>
      <c r="K38" s="14">
        <v>4.2658333641336403</v>
      </c>
      <c r="L38" s="14">
        <v>19.36073702844665</v>
      </c>
      <c r="M38" s="14">
        <v>17.0188729396532</v>
      </c>
      <c r="N38" s="14">
        <f t="shared" si="2"/>
        <v>9.3250840122886594</v>
      </c>
    </row>
    <row r="39" spans="1:14" x14ac:dyDescent="0.25">
      <c r="A39" s="14">
        <v>1987</v>
      </c>
      <c r="B39" s="25">
        <v>41.157624141056267</v>
      </c>
      <c r="C39" s="25">
        <v>34.118803257554802</v>
      </c>
      <c r="D39" s="27">
        <v>26.445043472474261</v>
      </c>
      <c r="E39" s="17">
        <v>35.405432899828099</v>
      </c>
      <c r="F39" s="20">
        <v>6.9716629537714994</v>
      </c>
      <c r="G39" s="17">
        <f t="shared" si="0"/>
        <v>19.473380518702761</v>
      </c>
      <c r="H39" s="23">
        <v>24.501042483667405</v>
      </c>
      <c r="I39" s="22">
        <v>21.516027397758599</v>
      </c>
      <c r="J39" s="14">
        <v>3.9610707148954689</v>
      </c>
      <c r="K39" s="14">
        <v>4.3663634224880097</v>
      </c>
      <c r="L39" s="14">
        <v>20.539971768771935</v>
      </c>
      <c r="M39" s="14">
        <v>17.149663976102101</v>
      </c>
      <c r="N39" s="14">
        <f t="shared" si="2"/>
        <v>7.8962899028020672</v>
      </c>
    </row>
    <row r="40" spans="1:14" x14ac:dyDescent="0.25">
      <c r="A40" s="14">
        <v>1988</v>
      </c>
      <c r="B40" s="25">
        <v>35.039391424571981</v>
      </c>
      <c r="C40" s="25">
        <v>33.541574357118499</v>
      </c>
      <c r="D40" s="24">
        <v>39.255308910058645</v>
      </c>
      <c r="E40" s="19">
        <v>35.7788278771432</v>
      </c>
      <c r="F40" s="21">
        <v>9.9791355243729818</v>
      </c>
      <c r="G40" s="17">
        <f t="shared" si="0"/>
        <v>29.276173385685663</v>
      </c>
      <c r="H40" s="23">
        <v>19.919842193872604</v>
      </c>
      <c r="I40" s="22">
        <v>21.714876386762398</v>
      </c>
      <c r="J40" s="14">
        <v>4.6836092271382874</v>
      </c>
      <c r="K40" s="14">
        <v>4.4701845517576597</v>
      </c>
      <c r="L40" s="14">
        <v>15.236232966734317</v>
      </c>
      <c r="M40" s="14">
        <v>17.244691835904099</v>
      </c>
      <c r="N40" s="14">
        <f t="shared" si="2"/>
        <v>5.7854574714967626</v>
      </c>
    </row>
    <row r="41" spans="1:14" x14ac:dyDescent="0.25">
      <c r="A41" s="14">
        <v>1989</v>
      </c>
      <c r="B41" s="25">
        <v>36.157093200704445</v>
      </c>
      <c r="C41" s="25">
        <v>32.755483651063301</v>
      </c>
      <c r="D41" s="24">
        <v>37.259890301696444</v>
      </c>
      <c r="E41" s="19">
        <v>36.2919217027898</v>
      </c>
      <c r="F41" s="21">
        <v>9.5068108375912459</v>
      </c>
      <c r="G41" s="17">
        <f t="shared" si="0"/>
        <v>27.753079464105198</v>
      </c>
      <c r="H41" s="23">
        <v>20.901980411294048</v>
      </c>
      <c r="I41" s="22">
        <v>21.902024370065199</v>
      </c>
      <c r="J41" s="14">
        <v>5.0422293502688591</v>
      </c>
      <c r="K41" s="14">
        <v>4.5691715315945798</v>
      </c>
      <c r="L41" s="14">
        <v>15.85975106102519</v>
      </c>
      <c r="M41" s="14">
        <v>17.332852839392999</v>
      </c>
      <c r="N41" s="14">
        <f t="shared" si="2"/>
        <v>5.6810360863050633</v>
      </c>
    </row>
    <row r="42" spans="1:14" x14ac:dyDescent="0.25">
      <c r="A42" s="14">
        <v>1990</v>
      </c>
      <c r="B42" s="25">
        <v>34.840323534406721</v>
      </c>
      <c r="C42" s="25">
        <v>31.806969461994999</v>
      </c>
      <c r="D42" s="24">
        <v>32.876166712023888</v>
      </c>
      <c r="E42" s="19">
        <v>36.899333137134299</v>
      </c>
      <c r="F42" s="21">
        <v>10.695164167667825</v>
      </c>
      <c r="G42" s="17">
        <f t="shared" si="0"/>
        <v>22.181002544356062</v>
      </c>
      <c r="H42" s="23">
        <v>22.808437573172728</v>
      </c>
      <c r="I42" s="22">
        <v>22.080292105743901</v>
      </c>
      <c r="J42" s="14">
        <v>4.9382136965150707</v>
      </c>
      <c r="K42" s="14">
        <v>4.6573333884031802</v>
      </c>
      <c r="L42" s="14">
        <v>17.870223876657658</v>
      </c>
      <c r="M42" s="14">
        <v>17.4229587182435</v>
      </c>
      <c r="N42" s="14">
        <f t="shared" si="2"/>
        <v>9.475072180396662</v>
      </c>
    </row>
    <row r="43" spans="1:14" x14ac:dyDescent="0.25">
      <c r="A43" s="14">
        <v>1991</v>
      </c>
      <c r="B43" s="25">
        <v>30.064453271378248</v>
      </c>
      <c r="C43" s="25">
        <v>30.776486208015701</v>
      </c>
      <c r="D43" s="24">
        <v>37.030875747000245</v>
      </c>
      <c r="E43" s="19">
        <v>37.565360626531998</v>
      </c>
      <c r="F43" s="21">
        <v>7.3146968447875294</v>
      </c>
      <c r="G43" s="17">
        <f t="shared" si="0"/>
        <v>29.716178902212715</v>
      </c>
      <c r="H43" s="23">
        <v>22.989359582385944</v>
      </c>
      <c r="I43" s="22">
        <v>22.242499912287201</v>
      </c>
      <c r="J43" s="14">
        <v>4.9836451772696169</v>
      </c>
      <c r="K43" s="14">
        <v>4.73340972677192</v>
      </c>
      <c r="L43" s="14">
        <v>18.005714405116329</v>
      </c>
      <c r="M43" s="14">
        <v>17.5090901863365</v>
      </c>
      <c r="N43" s="14">
        <f t="shared" si="2"/>
        <v>9.9153113992355557</v>
      </c>
    </row>
    <row r="44" spans="1:14" x14ac:dyDescent="0.25">
      <c r="A44" s="14">
        <v>1992</v>
      </c>
      <c r="B44" s="25">
        <v>26.447623072987341</v>
      </c>
      <c r="C44" s="25">
        <v>29.774821847951401</v>
      </c>
      <c r="D44" s="24">
        <v>41.062723657419625</v>
      </c>
      <c r="E44" s="19">
        <v>38.214070953087102</v>
      </c>
      <c r="F44" s="21">
        <v>6.520143260738994</v>
      </c>
      <c r="G44" s="17">
        <f t="shared" si="0"/>
        <v>34.542580396680634</v>
      </c>
      <c r="H44" s="23">
        <v>21.854100581229634</v>
      </c>
      <c r="I44" s="22">
        <v>22.3887495628585</v>
      </c>
      <c r="J44" s="14">
        <v>4.6247351864823418</v>
      </c>
      <c r="K44" s="14">
        <v>4.7989489543752297</v>
      </c>
      <c r="L44" s="14">
        <v>17.22936539474729</v>
      </c>
      <c r="M44" s="14">
        <v>17.5898006091704</v>
      </c>
      <c r="N44" s="14">
        <f t="shared" si="2"/>
        <v>10.635552688363401</v>
      </c>
    </row>
    <row r="45" spans="1:14" x14ac:dyDescent="0.25">
      <c r="A45" s="14">
        <v>1993</v>
      </c>
      <c r="B45" s="25">
        <v>24.99350293090006</v>
      </c>
      <c r="C45" s="25">
        <v>28.905644011262101</v>
      </c>
      <c r="D45" s="24">
        <v>42.228310655595919</v>
      </c>
      <c r="E45" s="19">
        <v>38.764186050108599</v>
      </c>
      <c r="F45" s="21">
        <v>6.2602870260749039</v>
      </c>
      <c r="G45" s="17">
        <f t="shared" si="0"/>
        <v>35.968023629521014</v>
      </c>
      <c r="H45" s="23">
        <v>22.434852406400559</v>
      </c>
      <c r="I45" s="22">
        <v>22.526611427321999</v>
      </c>
      <c r="J45" s="14">
        <v>4.8015582188567096</v>
      </c>
      <c r="K45" s="14">
        <v>4.8580018333898298</v>
      </c>
      <c r="L45" s="14">
        <v>17.63329418754385</v>
      </c>
      <c r="M45" s="14">
        <v>17.668609594480198</v>
      </c>
      <c r="N45" s="14">
        <f t="shared" si="2"/>
        <v>10.343334007103458</v>
      </c>
    </row>
    <row r="46" spans="1:14" x14ac:dyDescent="0.25">
      <c r="A46" s="14">
        <v>1994</v>
      </c>
      <c r="B46" s="25">
        <v>25.123507511894257</v>
      </c>
      <c r="C46" s="25">
        <v>28.239348339657901</v>
      </c>
      <c r="D46" s="24">
        <v>41.672705196494164</v>
      </c>
      <c r="E46" s="19">
        <v>39.162914377948702</v>
      </c>
      <c r="F46" s="21">
        <v>5.8563356563904359</v>
      </c>
      <c r="G46" s="17">
        <f t="shared" si="0"/>
        <v>35.816369540103729</v>
      </c>
      <c r="H46" s="23">
        <v>22.31077979493385</v>
      </c>
      <c r="I46" s="22">
        <v>22.658309385725701</v>
      </c>
      <c r="J46" s="14">
        <v>4.8446639647816783</v>
      </c>
      <c r="K46" s="14">
        <v>4.91287698830868</v>
      </c>
      <c r="L46" s="14">
        <v>17.466115830152173</v>
      </c>
      <c r="M46" s="14">
        <v>17.7454323978091</v>
      </c>
      <c r="N46" s="14">
        <f t="shared" si="2"/>
        <v>10.893007496677725</v>
      </c>
    </row>
    <row r="47" spans="1:14" x14ac:dyDescent="0.25">
      <c r="A47" s="14">
        <v>1995</v>
      </c>
      <c r="B47" s="25">
        <v>25.853043744582589</v>
      </c>
      <c r="C47" s="25">
        <v>27.807209064045299</v>
      </c>
      <c r="D47" s="24">
        <v>41.075368761959652</v>
      </c>
      <c r="E47" s="19">
        <v>39.392105643014403</v>
      </c>
      <c r="F47" s="21">
        <v>6.2520361066364938</v>
      </c>
      <c r="G47" s="17">
        <f t="shared" si="0"/>
        <v>34.823332655323156</v>
      </c>
      <c r="H47" s="23">
        <v>22.063461303622429</v>
      </c>
      <c r="I47" s="22">
        <v>22.785149727908301</v>
      </c>
      <c r="J47" s="14">
        <v>4.7877237938519608</v>
      </c>
      <c r="K47" s="14">
        <v>4.9653186074808202</v>
      </c>
      <c r="L47" s="14">
        <v>17.275737509770469</v>
      </c>
      <c r="M47" s="14">
        <v>17.819831120655699</v>
      </c>
      <c r="N47" s="14">
        <f t="shared" si="2"/>
        <v>11.008126189835327</v>
      </c>
    </row>
    <row r="48" spans="1:14" x14ac:dyDescent="0.25">
      <c r="A48" s="14">
        <v>1996</v>
      </c>
      <c r="B48" s="25">
        <v>26.284679044342436</v>
      </c>
      <c r="C48" s="25">
        <v>27.6093420070533</v>
      </c>
      <c r="D48" s="24">
        <v>40.230176048600271</v>
      </c>
      <c r="E48" s="19">
        <v>39.458707459898498</v>
      </c>
      <c r="F48" s="21">
        <v>6.5581144367850994</v>
      </c>
      <c r="G48" s="17">
        <f t="shared" si="0"/>
        <v>33.672061611815174</v>
      </c>
      <c r="H48" s="23">
        <v>22.932996039920095</v>
      </c>
      <c r="I48" s="22">
        <v>22.904963447800501</v>
      </c>
      <c r="J48" s="14">
        <v>4.9597996714959329</v>
      </c>
      <c r="K48" s="14">
        <v>5.0163887490222496</v>
      </c>
      <c r="L48" s="14">
        <v>17.973196368424162</v>
      </c>
      <c r="M48" s="14">
        <v>17.8885746988405</v>
      </c>
      <c r="N48" s="14">
        <f t="shared" si="2"/>
        <v>10.552148867137195</v>
      </c>
    </row>
    <row r="49" spans="1:14" x14ac:dyDescent="0.25">
      <c r="A49" s="14">
        <v>1997</v>
      </c>
      <c r="B49" s="25">
        <v>26.187606625699729</v>
      </c>
      <c r="C49" s="25">
        <v>27.626321338116099</v>
      </c>
      <c r="D49" s="24">
        <v>40.758638413194966</v>
      </c>
      <c r="E49" s="19">
        <v>39.386500074382802</v>
      </c>
      <c r="F49" s="21">
        <v>6.6159915810685037</v>
      </c>
      <c r="G49" s="17">
        <f t="shared" si="0"/>
        <v>34.142646832126459</v>
      </c>
      <c r="H49" s="23">
        <v>22.684580059083352</v>
      </c>
      <c r="I49" s="22">
        <v>23.0083646550904</v>
      </c>
      <c r="J49" s="14">
        <v>4.8608860860215071</v>
      </c>
      <c r="K49" s="14">
        <v>5.0653735229141201</v>
      </c>
      <c r="L49" s="14">
        <v>17.823693973061843</v>
      </c>
      <c r="M49" s="14">
        <v>17.942991132077299</v>
      </c>
      <c r="N49" s="14">
        <f t="shared" si="2"/>
        <v>10.369174902021953</v>
      </c>
    </row>
    <row r="50" spans="1:14" x14ac:dyDescent="0.25">
      <c r="A50" s="14">
        <v>1998</v>
      </c>
      <c r="B50" s="25">
        <v>27.303387633009756</v>
      </c>
      <c r="C50" s="25">
        <v>27.825474597040799</v>
      </c>
      <c r="D50" s="24">
        <v>39.585827487697188</v>
      </c>
      <c r="E50" s="19">
        <v>39.206978418136401</v>
      </c>
      <c r="F50" s="21">
        <v>7.0205472681304339</v>
      </c>
      <c r="G50" s="17">
        <f t="shared" si="0"/>
        <v>32.565280219566752</v>
      </c>
      <c r="H50" s="23">
        <v>22.899501543315907</v>
      </c>
      <c r="I50" s="22">
        <v>23.086247785387101</v>
      </c>
      <c r="J50" s="14">
        <v>4.8863038380464356</v>
      </c>
      <c r="K50" s="14">
        <v>5.1109931483573803</v>
      </c>
      <c r="L50" s="14">
        <v>18.013197705269469</v>
      </c>
      <c r="M50" s="14">
        <v>17.975254636791501</v>
      </c>
      <c r="N50" s="14">
        <f t="shared" si="2"/>
        <v>10.211283335977157</v>
      </c>
    </row>
    <row r="51" spans="1:14" x14ac:dyDescent="0.25">
      <c r="A51" s="14">
        <v>1999</v>
      </c>
      <c r="B51" s="25">
        <v>28.418597685018959</v>
      </c>
      <c r="C51" s="25">
        <v>28.159742176510498</v>
      </c>
      <c r="D51" s="24">
        <v>38.247172917212282</v>
      </c>
      <c r="E51" s="19">
        <v>38.9653588062165</v>
      </c>
      <c r="F51" s="21">
        <v>7.0008820485829055</v>
      </c>
      <c r="G51" s="17">
        <f t="shared" si="0"/>
        <v>31.246290868629377</v>
      </c>
      <c r="H51" s="23">
        <v>23.726688202126624</v>
      </c>
      <c r="I51" s="22">
        <v>23.1262694283397</v>
      </c>
      <c r="J51" s="14">
        <v>5.3510522795087629</v>
      </c>
      <c r="K51" s="14">
        <v>5.1499229701838098</v>
      </c>
      <c r="L51" s="14">
        <v>18.37563592261786</v>
      </c>
      <c r="M51" s="14">
        <v>17.976346457787901</v>
      </c>
      <c r="N51" s="14">
        <f t="shared" si="2"/>
        <v>9.6075411956421277</v>
      </c>
    </row>
    <row r="52" spans="1:14" x14ac:dyDescent="0.25">
      <c r="A52" s="14">
        <v>2000</v>
      </c>
      <c r="B52" s="25">
        <v>28.655983221763577</v>
      </c>
      <c r="C52" s="25">
        <v>28.576843599567901</v>
      </c>
      <c r="D52" s="24">
        <v>38.137689729093196</v>
      </c>
      <c r="E52" s="19">
        <v>38.7106460443758</v>
      </c>
      <c r="F52" s="21">
        <v>7.1841449267769484</v>
      </c>
      <c r="G52" s="17">
        <f t="shared" si="0"/>
        <v>30.953544802316248</v>
      </c>
      <c r="H52" s="23">
        <v>23.863949350554815</v>
      </c>
      <c r="I52" s="22">
        <v>23.114218711176498</v>
      </c>
      <c r="J52" s="14">
        <v>5.5130657736916842</v>
      </c>
      <c r="K52" s="14">
        <v>5.1765914401216602</v>
      </c>
      <c r="L52" s="14">
        <v>18.350883576863133</v>
      </c>
      <c r="M52" s="14">
        <v>17.937627270603201</v>
      </c>
      <c r="N52" s="14">
        <f t="shared" si="2"/>
        <v>9.3423776985884111</v>
      </c>
    </row>
    <row r="53" spans="1:14" x14ac:dyDescent="0.25">
      <c r="A53" s="14">
        <v>2001</v>
      </c>
      <c r="B53" s="25">
        <v>30.32253555274702</v>
      </c>
      <c r="C53" s="25">
        <v>29.027086944340802</v>
      </c>
      <c r="D53" s="24">
        <v>36.918147504073971</v>
      </c>
      <c r="E53" s="19">
        <v>38.484663079477002</v>
      </c>
      <c r="F53" s="21">
        <v>7.7176031631806543</v>
      </c>
      <c r="G53" s="17">
        <f t="shared" si="0"/>
        <v>29.200544340893316</v>
      </c>
      <c r="H53" s="23">
        <v>23.875521361495238</v>
      </c>
      <c r="I53" s="22">
        <v>23.0418889488638</v>
      </c>
      <c r="J53" s="14">
        <v>5.4360755143309465</v>
      </c>
      <c r="K53" s="14">
        <v>5.1874383029973199</v>
      </c>
      <c r="L53" s="14">
        <v>18.439445847164293</v>
      </c>
      <c r="M53" s="14">
        <v>17.854450645396302</v>
      </c>
      <c r="N53" s="14">
        <f t="shared" si="2"/>
        <v>8.8837955816837777</v>
      </c>
    </row>
    <row r="54" spans="1:14" x14ac:dyDescent="0.25">
      <c r="A54" s="14">
        <v>2002</v>
      </c>
      <c r="B54" s="25">
        <v>30.988151383258305</v>
      </c>
      <c r="C54" s="25">
        <v>29.4615716851789</v>
      </c>
      <c r="D54" s="24">
        <v>36.558272982434502</v>
      </c>
      <c r="E54" s="19">
        <v>38.323503295230203</v>
      </c>
      <c r="F54" s="21">
        <v>7.6424938050639559</v>
      </c>
      <c r="G54" s="17">
        <f t="shared" si="0"/>
        <v>28.915779177370545</v>
      </c>
      <c r="H54" s="23">
        <v>23.785008046230178</v>
      </c>
      <c r="I54" s="22">
        <v>22.908570762761599</v>
      </c>
      <c r="J54" s="14">
        <v>5.4158055850620457</v>
      </c>
      <c r="K54" s="14">
        <v>5.1822680469759703</v>
      </c>
      <c r="L54" s="14">
        <v>18.369202461168133</v>
      </c>
      <c r="M54" s="14">
        <v>17.7263027154201</v>
      </c>
      <c r="N54" s="14">
        <f t="shared" si="2"/>
        <v>8.6685675880770212</v>
      </c>
    </row>
    <row r="55" spans="1:14" x14ac:dyDescent="0.25">
      <c r="A55" s="14">
        <v>2003</v>
      </c>
      <c r="B55" s="25">
        <v>31.800830928570317</v>
      </c>
      <c r="C55" s="25">
        <v>29.844351782516199</v>
      </c>
      <c r="D55" s="24">
        <v>35.790660186730008</v>
      </c>
      <c r="E55" s="19">
        <v>38.2475949195914</v>
      </c>
      <c r="F55" s="21">
        <v>7.451879640664929</v>
      </c>
      <c r="G55" s="17">
        <f t="shared" si="0"/>
        <v>28.338780546065081</v>
      </c>
      <c r="H55" s="23">
        <v>23.493875428214476</v>
      </c>
      <c r="I55" s="22">
        <v>22.721891098356298</v>
      </c>
      <c r="J55" s="14">
        <v>5.3022690554527419</v>
      </c>
      <c r="K55" s="14">
        <v>5.1633715323328104</v>
      </c>
      <c r="L55" s="14">
        <v>18.191606372761733</v>
      </c>
      <c r="M55" s="14">
        <v>17.558519565973601</v>
      </c>
      <c r="N55" s="14">
        <f t="shared" si="2"/>
        <v>8.9146334564851948</v>
      </c>
    </row>
    <row r="56" spans="1:14" x14ac:dyDescent="0.25">
      <c r="A56" s="14">
        <v>2004</v>
      </c>
      <c r="B56" s="25">
        <v>31.319242104643386</v>
      </c>
      <c r="C56" s="25">
        <v>30.154746993767102</v>
      </c>
      <c r="D56" s="24">
        <v>36.727750969152702</v>
      </c>
      <c r="E56" s="19">
        <v>38.2597138773884</v>
      </c>
      <c r="F56" s="21">
        <v>7.39098831550025</v>
      </c>
      <c r="G56" s="17">
        <f t="shared" si="0"/>
        <v>29.33676265365245</v>
      </c>
      <c r="H56" s="23">
        <v>22.855604521600689</v>
      </c>
      <c r="I56" s="22">
        <v>22.498241273968901</v>
      </c>
      <c r="J56" s="14">
        <v>5.0269454078713798</v>
      </c>
      <c r="K56" s="14">
        <v>5.1353749947232998</v>
      </c>
      <c r="L56" s="14">
        <v>17.828659113729309</v>
      </c>
      <c r="M56" s="14">
        <v>17.362866279801299</v>
      </c>
      <c r="N56" s="14">
        <f t="shared" si="2"/>
        <v>9.0974024046032156</v>
      </c>
    </row>
    <row r="57" spans="1:14" x14ac:dyDescent="0.25">
      <c r="A57" s="14">
        <v>2005</v>
      </c>
      <c r="B57" s="25">
        <v>30.968854882955014</v>
      </c>
      <c r="C57" s="25">
        <v>30.3916418678069</v>
      </c>
      <c r="D57" s="24">
        <v>37.948907719972979</v>
      </c>
      <c r="E57" s="19">
        <v>38.338066746120603</v>
      </c>
      <c r="F57" s="21">
        <v>7.3855071747731591</v>
      </c>
      <c r="G57" s="17">
        <f t="shared" si="0"/>
        <v>30.563400545199819</v>
      </c>
      <c r="H57" s="23">
        <v>21.832623661399033</v>
      </c>
      <c r="I57" s="22">
        <v>22.2617324512191</v>
      </c>
      <c r="J57" s="14">
        <v>4.8903995793392054</v>
      </c>
      <c r="K57" s="14">
        <v>5.1042936450295402</v>
      </c>
      <c r="L57" s="14">
        <v>16.942224082059827</v>
      </c>
      <c r="M57" s="14">
        <v>17.157438807688401</v>
      </c>
      <c r="N57" s="14">
        <f t="shared" si="2"/>
        <v>9.2496137356729733</v>
      </c>
    </row>
    <row r="58" spans="1:14" x14ac:dyDescent="0.25">
      <c r="A58" s="14">
        <v>2006</v>
      </c>
      <c r="B58" s="25">
        <v>30.274901150407068</v>
      </c>
      <c r="C58" s="25">
        <v>30.5655659046196</v>
      </c>
      <c r="D58" s="24">
        <v>39.814832938525342</v>
      </c>
      <c r="E58" s="19">
        <v>38.445540474205103</v>
      </c>
      <c r="F58" s="21">
        <v>7.2463814853045641</v>
      </c>
      <c r="G58" s="17">
        <f t="shared" si="0"/>
        <v>32.568451453220774</v>
      </c>
      <c r="H58" s="23">
        <v>20.960571846482615</v>
      </c>
      <c r="I58" s="22">
        <v>22.040049424202898</v>
      </c>
      <c r="J58" s="14">
        <v>4.9542731342257689</v>
      </c>
      <c r="K58" s="14">
        <v>5.0750583982664397</v>
      </c>
      <c r="L58" s="14">
        <v>16.006298712256847</v>
      </c>
      <c r="M58" s="14">
        <v>16.964991028721698</v>
      </c>
      <c r="N58" s="14">
        <f t="shared" si="2"/>
        <v>8.9496940645849818</v>
      </c>
    </row>
    <row r="59" spans="1:14" x14ac:dyDescent="0.25">
      <c r="A59" s="14">
        <v>2007</v>
      </c>
      <c r="B59" s="25">
        <v>30.694134685463865</v>
      </c>
      <c r="C59" s="25">
        <v>30.692820734340501</v>
      </c>
      <c r="D59" s="24">
        <v>40.066251059610316</v>
      </c>
      <c r="E59" s="19">
        <v>38.541130419797298</v>
      </c>
      <c r="F59" s="21">
        <v>7.2572749481533849</v>
      </c>
      <c r="G59" s="17">
        <f t="shared" si="0"/>
        <v>32.808976111456928</v>
      </c>
      <c r="H59" s="23">
        <v>20.474955660586875</v>
      </c>
      <c r="I59" s="22">
        <v>21.856585899117899</v>
      </c>
      <c r="J59" s="14">
        <v>4.7167125961469285</v>
      </c>
      <c r="K59" s="14">
        <v>5.0504612287885697</v>
      </c>
      <c r="L59" s="28">
        <v>15.758243064439947</v>
      </c>
      <c r="M59" s="28">
        <v>16.806124674711398</v>
      </c>
      <c r="N59" s="28">
        <f t="shared" si="2"/>
        <v>8.7646585943389432</v>
      </c>
    </row>
    <row r="60" spans="1:14" x14ac:dyDescent="0.25">
      <c r="A60" s="14">
        <v>2008</v>
      </c>
      <c r="B60" s="25">
        <v>30.605382755111009</v>
      </c>
      <c r="C60" s="25">
        <v>30.786801339562899</v>
      </c>
      <c r="D60" s="24">
        <v>39.767066701822131</v>
      </c>
      <c r="E60" s="19">
        <v>38.597524865696101</v>
      </c>
      <c r="F60" s="21">
        <v>7.2037514281907127</v>
      </c>
      <c r="G60" s="17">
        <f t="shared" si="0"/>
        <v>32.563315273631417</v>
      </c>
      <c r="H60" s="23">
        <v>20.946986127767431</v>
      </c>
      <c r="I60" s="22">
        <v>21.7239408063847</v>
      </c>
      <c r="J60" s="14">
        <v>5.1542445969737951</v>
      </c>
      <c r="K60" s="14">
        <v>5.0320862583078796</v>
      </c>
      <c r="L60" s="28">
        <v>15.792741530793636</v>
      </c>
      <c r="M60" s="28">
        <v>16.6918545542804</v>
      </c>
      <c r="N60" s="28">
        <f t="shared" si="2"/>
        <v>8.680564415299429</v>
      </c>
    </row>
    <row r="61" spans="1:14" x14ac:dyDescent="0.25">
      <c r="A61" s="14">
        <v>2009</v>
      </c>
      <c r="B61" s="25">
        <v>31.30105538504656</v>
      </c>
      <c r="C61" s="25">
        <v>30.8609158423914</v>
      </c>
      <c r="D61" s="24">
        <v>37.652874213819196</v>
      </c>
      <c r="E61" s="19">
        <v>38.602663301098303</v>
      </c>
      <c r="F61" s="21">
        <v>7.2515412832405941</v>
      </c>
      <c r="G61" s="17">
        <f t="shared" si="0"/>
        <v>30.401332930578601</v>
      </c>
      <c r="H61" s="23">
        <v>22.218863942980082</v>
      </c>
      <c r="I61" s="22">
        <v>21.640896774038499</v>
      </c>
      <c r="J61" s="14">
        <v>5.2230706456780318</v>
      </c>
      <c r="K61" s="14">
        <v>5.0181801222083999</v>
      </c>
      <c r="L61" s="28">
        <v>16.99579329730205</v>
      </c>
      <c r="M61" s="28">
        <v>16.622716660304398</v>
      </c>
      <c r="N61" s="28">
        <f t="shared" si="2"/>
        <v>8.8272064581541549</v>
      </c>
    </row>
    <row r="62" spans="1:14" x14ac:dyDescent="0.25">
      <c r="A62" s="14">
        <v>2010</v>
      </c>
      <c r="B62" s="25">
        <v>30.283792084149102</v>
      </c>
      <c r="C62" s="25">
        <v>30.926758179086001</v>
      </c>
      <c r="D62" s="24">
        <v>39.103228530845712</v>
      </c>
      <c r="E62" s="19">
        <v>38.5561806335621</v>
      </c>
      <c r="F62" s="21">
        <v>6.8860697343624775</v>
      </c>
      <c r="G62" s="17">
        <f t="shared" si="0"/>
        <v>32.217158796483233</v>
      </c>
      <c r="H62" s="23">
        <v>21.699489423778264</v>
      </c>
      <c r="I62" s="22">
        <v>21.598466883328399</v>
      </c>
      <c r="J62" s="14">
        <v>4.8751871472993198</v>
      </c>
      <c r="K62" s="14">
        <v>5.0082110392610897</v>
      </c>
      <c r="L62" s="28">
        <v>16.824302276478946</v>
      </c>
      <c r="M62" s="28">
        <v>16.5902558551164</v>
      </c>
      <c r="N62" s="28">
        <f t="shared" si="2"/>
        <v>8.9134899612269258</v>
      </c>
    </row>
    <row r="63" spans="1:14" x14ac:dyDescent="0.25">
      <c r="A63" s="14">
        <v>2011</v>
      </c>
      <c r="B63" s="25">
        <v>29.763935659942202</v>
      </c>
      <c r="C63" s="25">
        <v>31.000323681333299</v>
      </c>
      <c r="D63" s="24">
        <v>40.615454212988503</v>
      </c>
      <c r="E63" s="19">
        <v>38.448213879772801</v>
      </c>
      <c r="F63" s="21">
        <v>6.6478253310661541</v>
      </c>
      <c r="G63" s="17">
        <f t="shared" si="0"/>
        <v>33.967628881922352</v>
      </c>
      <c r="H63" s="23">
        <v>21.220846043433134</v>
      </c>
      <c r="I63" s="22">
        <v>21.593443887192901</v>
      </c>
      <c r="J63" s="14">
        <v>4.9994820832514177</v>
      </c>
      <c r="K63" s="14">
        <v>5.0036961334748504</v>
      </c>
      <c r="L63" s="28">
        <v>16.221363960181716</v>
      </c>
      <c r="M63" s="28">
        <v>16.589747767446301</v>
      </c>
      <c r="N63" s="28">
        <f t="shared" si="2"/>
        <v>8.3997640836361569</v>
      </c>
    </row>
    <row r="64" spans="1:14" x14ac:dyDescent="0.25">
      <c r="A64" s="14">
        <v>2012</v>
      </c>
      <c r="B64" s="25">
        <v>30.721998854626069</v>
      </c>
      <c r="C64" s="25">
        <v>31.091178019870501</v>
      </c>
      <c r="D64" s="24">
        <v>38.47157524339196</v>
      </c>
      <c r="E64" s="19">
        <v>38.274370535388599</v>
      </c>
      <c r="F64" s="21">
        <v>6.6047642082659843</v>
      </c>
      <c r="G64" s="17">
        <f t="shared" si="0"/>
        <v>31.866811035125977</v>
      </c>
      <c r="H64" s="23">
        <v>21.689091986121689</v>
      </c>
      <c r="I64" s="22">
        <v>21.623630763975001</v>
      </c>
      <c r="J64" s="14">
        <v>4.9434102623142451</v>
      </c>
      <c r="K64" s="14">
        <v>5.0048222899359303</v>
      </c>
      <c r="L64" s="28">
        <v>16.745681723807444</v>
      </c>
      <c r="M64" s="28">
        <v>16.618808490472802</v>
      </c>
      <c r="N64" s="28">
        <f t="shared" si="2"/>
        <v>9.1173339158602857</v>
      </c>
    </row>
    <row r="65" spans="1:14" x14ac:dyDescent="0.25">
      <c r="A65" s="14">
        <v>2013</v>
      </c>
      <c r="B65" s="25">
        <v>31.201096253241857</v>
      </c>
      <c r="C65" s="25">
        <v>31.196522985220899</v>
      </c>
      <c r="D65" s="24">
        <v>37.974874464289002</v>
      </c>
      <c r="E65" s="19">
        <v>38.051930499399901</v>
      </c>
      <c r="F65" s="21">
        <v>6.9168218826224734</v>
      </c>
      <c r="G65" s="17">
        <f t="shared" si="0"/>
        <v>31.05805258166653</v>
      </c>
      <c r="H65" s="23">
        <v>21.334081336104621</v>
      </c>
      <c r="I65" s="22">
        <v>21.683104513579998</v>
      </c>
      <c r="J65" s="14">
        <v>4.7837842809056967</v>
      </c>
      <c r="K65" s="14">
        <v>5.0117342532258604</v>
      </c>
      <c r="L65" s="28">
        <v>16.550297055198925</v>
      </c>
      <c r="M65" s="28">
        <v>16.671370279700199</v>
      </c>
      <c r="N65" s="28">
        <f t="shared" si="2"/>
        <v>9.48994794636452</v>
      </c>
    </row>
    <row r="66" spans="1:14" x14ac:dyDescent="0.25">
      <c r="A66" s="14">
        <v>2014</v>
      </c>
      <c r="B66" s="25">
        <v>31.717139513863103</v>
      </c>
      <c r="C66" s="25">
        <v>31.309868576255301</v>
      </c>
      <c r="D66" s="24">
        <v>36.878402713061512</v>
      </c>
      <c r="E66" s="19">
        <v>37.800145717877101</v>
      </c>
      <c r="F66" s="21">
        <v>7.5501910779685133</v>
      </c>
      <c r="G66" s="17">
        <f t="shared" ref="G66:G67" si="3">D66-F66</f>
        <v>29.328211635092998</v>
      </c>
      <c r="H66" s="23">
        <v>21.674362549661215</v>
      </c>
      <c r="I66" s="22">
        <v>21.766596748134901</v>
      </c>
      <c r="J66" s="14">
        <v>5.1066095840019061</v>
      </c>
      <c r="K66" s="14">
        <v>5.0239626476468002</v>
      </c>
      <c r="L66" s="28">
        <v>16.567752965659309</v>
      </c>
      <c r="M66" s="28">
        <v>16.742634122728099</v>
      </c>
      <c r="N66" s="28">
        <f t="shared" si="2"/>
        <v>9.7300952234141711</v>
      </c>
    </row>
    <row r="67" spans="1:14" x14ac:dyDescent="0.25">
      <c r="A67" s="14">
        <v>2015</v>
      </c>
      <c r="B67" s="25">
        <v>31.743446615586592</v>
      </c>
      <c r="C67" s="25">
        <v>31.424770524524899</v>
      </c>
      <c r="D67" s="24">
        <v>36.771042423801511</v>
      </c>
      <c r="E67" s="19">
        <v>37.537497576539401</v>
      </c>
      <c r="F67" s="21">
        <v>8.0298988538113534</v>
      </c>
      <c r="G67" s="17">
        <f t="shared" si="3"/>
        <v>28.741143569990157</v>
      </c>
      <c r="H67" s="23">
        <v>22.27555464432988</v>
      </c>
      <c r="I67" s="22">
        <v>21.865348847991601</v>
      </c>
      <c r="J67" s="14">
        <v>5.1664842378166735</v>
      </c>
      <c r="K67" s="14">
        <v>5.0387585977786697</v>
      </c>
      <c r="L67" s="28">
        <v>17.109070406513204</v>
      </c>
      <c r="M67" s="28">
        <v>16.826590275359099</v>
      </c>
      <c r="N67" s="28">
        <f t="shared" ref="N67:N68" si="4">100-B67-D67-H67</f>
        <v>9.2099563162820175</v>
      </c>
    </row>
    <row r="68" spans="1:14" x14ac:dyDescent="0.25">
      <c r="A68" s="14">
        <v>2016</v>
      </c>
      <c r="B68" s="25">
        <v>31.457337087181102</v>
      </c>
      <c r="C68" s="25">
        <v>31.538857270956701</v>
      </c>
      <c r="D68" s="24">
        <v>37.113309616683907</v>
      </c>
      <c r="E68" s="19">
        <v>37.273250031057998</v>
      </c>
      <c r="F68" s="21"/>
      <c r="G68" s="17">
        <f>D68-F68</f>
        <v>37.113309616683907</v>
      </c>
      <c r="H68" s="23">
        <v>22.527570218443639</v>
      </c>
      <c r="I68" s="22">
        <v>21.969679851517601</v>
      </c>
      <c r="J68" s="14">
        <v>5.118714662733475</v>
      </c>
      <c r="K68" s="14">
        <v>5.0541996975648802</v>
      </c>
      <c r="L68" s="28">
        <v>17.408855555710165</v>
      </c>
      <c r="M68" s="28">
        <v>16.915480182168402</v>
      </c>
      <c r="N68" s="28">
        <f t="shared" si="4"/>
        <v>8.901783077691352</v>
      </c>
    </row>
    <row r="69" spans="1:14" x14ac:dyDescent="0.25">
      <c r="A69" t="s">
        <v>94</v>
      </c>
    </row>
    <row r="70" spans="1:14" x14ac:dyDescent="0.25">
      <c r="A70" t="s">
        <v>90</v>
      </c>
    </row>
    <row r="74" spans="1:14" x14ac:dyDescent="0.25">
      <c r="H74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M8"/>
  <sheetViews>
    <sheetView topLeftCell="A5" zoomScaleNormal="100" workbookViewId="0">
      <selection activeCell="D6" sqref="D6"/>
    </sheetView>
  </sheetViews>
  <sheetFormatPr baseColWidth="10" defaultRowHeight="15" x14ac:dyDescent="0.25"/>
  <cols>
    <col min="1" max="1" width="12.28515625" customWidth="1"/>
    <col min="3" max="3" width="22.85546875" customWidth="1"/>
    <col min="4" max="13" width="5.5703125" bestFit="1" customWidth="1"/>
  </cols>
  <sheetData>
    <row r="5" spans="2:13" x14ac:dyDescent="0.25">
      <c r="B5" s="76" t="s">
        <v>103</v>
      </c>
      <c r="C5" s="76"/>
      <c r="D5" s="29">
        <v>2007</v>
      </c>
      <c r="E5" s="29">
        <v>2008</v>
      </c>
      <c r="F5" s="29">
        <v>2009</v>
      </c>
      <c r="G5" s="29">
        <v>2010</v>
      </c>
      <c r="H5" s="29">
        <v>2011</v>
      </c>
      <c r="I5" s="29">
        <v>2012</v>
      </c>
      <c r="J5" s="29">
        <v>2013</v>
      </c>
      <c r="K5" s="29">
        <v>2014</v>
      </c>
      <c r="L5" s="29">
        <v>2015</v>
      </c>
      <c r="M5" s="29">
        <v>2016</v>
      </c>
    </row>
    <row r="6" spans="2:13" ht="30" x14ac:dyDescent="0.25">
      <c r="B6" s="31" t="s">
        <v>101</v>
      </c>
      <c r="C6" s="29" t="s">
        <v>102</v>
      </c>
      <c r="D6" s="30">
        <v>0.19007361098982789</v>
      </c>
      <c r="E6" s="30">
        <v>0.19298012140684076</v>
      </c>
      <c r="F6" s="30">
        <v>0.20557833216026569</v>
      </c>
      <c r="G6" s="30">
        <v>0.19630719059304994</v>
      </c>
      <c r="H6" s="30">
        <v>0.19848947811366419</v>
      </c>
      <c r="I6" s="30">
        <v>0.19510035992766603</v>
      </c>
      <c r="J6" s="30">
        <v>0.19016337572851372</v>
      </c>
      <c r="K6" s="30">
        <v>0.17641571722175958</v>
      </c>
      <c r="L6" s="30">
        <v>0.17972613308564361</v>
      </c>
      <c r="M6" s="30">
        <v>0.18226447274833235</v>
      </c>
    </row>
    <row r="7" spans="2:13" ht="30" x14ac:dyDescent="0.25">
      <c r="B7" s="31" t="s">
        <v>5</v>
      </c>
      <c r="C7" s="29" t="s">
        <v>102</v>
      </c>
      <c r="D7" s="30">
        <v>0.1798048069831551</v>
      </c>
      <c r="E7" s="30">
        <v>0.17233368756585951</v>
      </c>
      <c r="F7" s="30">
        <v>0.18853030560201756</v>
      </c>
      <c r="G7" s="30">
        <v>0.17137588213037397</v>
      </c>
      <c r="H7" s="30">
        <v>0.16225561093260046</v>
      </c>
      <c r="I7" s="30">
        <v>0.15242817550833346</v>
      </c>
      <c r="J7" s="30">
        <v>0.15360148435524762</v>
      </c>
      <c r="K7" s="30">
        <v>0.15033403912116641</v>
      </c>
      <c r="L7" s="30">
        <v>0.16618043654098688</v>
      </c>
      <c r="M7" s="30">
        <v>0.17674799007316852</v>
      </c>
    </row>
    <row r="8" spans="2:13" ht="30" x14ac:dyDescent="0.25">
      <c r="B8" s="31" t="s">
        <v>8</v>
      </c>
      <c r="C8" s="29" t="s">
        <v>102</v>
      </c>
      <c r="D8" s="30">
        <v>0.2034625899455689</v>
      </c>
      <c r="E8" s="30">
        <v>0.17538284333283027</v>
      </c>
      <c r="F8" s="30">
        <v>0.20936881884391886</v>
      </c>
      <c r="G8" s="30">
        <v>0.19012613092884822</v>
      </c>
      <c r="H8" s="30">
        <v>0.18721521571248731</v>
      </c>
      <c r="I8" s="30">
        <v>0.18230660704329571</v>
      </c>
      <c r="J8" s="30">
        <v>0.16897375908338905</v>
      </c>
      <c r="K8" s="30">
        <v>0.16730828236305051</v>
      </c>
      <c r="L8" s="30">
        <v>0.17768513337537689</v>
      </c>
      <c r="M8" s="30">
        <v>0.17775018304165521</v>
      </c>
    </row>
  </sheetData>
  <mergeCells count="1">
    <mergeCell ref="B5:C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3"/>
  <sheetViews>
    <sheetView zoomScale="90" zoomScaleNormal="90" workbookViewId="0">
      <pane xSplit="1" topLeftCell="B1" activePane="topRight" state="frozen"/>
      <selection pane="topRight" activeCell="AC3" sqref="AC3"/>
    </sheetView>
  </sheetViews>
  <sheetFormatPr baseColWidth="10" defaultRowHeight="15" x14ac:dyDescent="0.25"/>
  <cols>
    <col min="1" max="2" width="11.42578125" style="15"/>
    <col min="3" max="3" width="47.42578125" style="15" hidden="1" customWidth="1"/>
    <col min="4" max="4" width="10.5703125" style="15" customWidth="1"/>
    <col min="5" max="5" width="48.28515625" style="15" hidden="1" customWidth="1"/>
    <col min="6" max="6" width="31.85546875" style="15" bestFit="1" customWidth="1"/>
    <col min="7" max="9" width="33.42578125" style="15" hidden="1" customWidth="1"/>
    <col min="10" max="10" width="15.5703125" style="15" bestFit="1" customWidth="1"/>
    <col min="11" max="12" width="29.7109375" style="15" hidden="1" customWidth="1"/>
    <col min="13" max="13" width="30.5703125" style="15" hidden="1" customWidth="1"/>
    <col min="14" max="14" width="15.140625" style="15" hidden="1" customWidth="1"/>
    <col min="15" max="15" width="11.5703125" style="15" hidden="1" customWidth="1"/>
    <col min="16" max="16" width="17.140625" style="15" hidden="1" customWidth="1"/>
    <col min="17" max="28" width="0" style="15" hidden="1" customWidth="1"/>
    <col min="29" max="16384" width="11.42578125" style="15"/>
  </cols>
  <sheetData>
    <row r="1" spans="1:29" x14ac:dyDescent="0.25">
      <c r="B1" s="15" t="s">
        <v>106</v>
      </c>
      <c r="C1" s="15" t="s">
        <v>106</v>
      </c>
      <c r="D1" s="15" t="s">
        <v>106</v>
      </c>
      <c r="E1" s="15" t="s">
        <v>106</v>
      </c>
      <c r="F1" s="15" t="s">
        <v>106</v>
      </c>
      <c r="G1" s="15" t="s">
        <v>106</v>
      </c>
      <c r="H1" s="15" t="s">
        <v>106</v>
      </c>
      <c r="J1" s="15" t="s">
        <v>106</v>
      </c>
      <c r="N1" s="15" t="s">
        <v>107</v>
      </c>
      <c r="AC1" s="77" t="s">
        <v>129</v>
      </c>
    </row>
    <row r="2" spans="1:29" x14ac:dyDescent="0.25">
      <c r="B2" s="15" t="s">
        <v>108</v>
      </c>
      <c r="C2" s="15" t="s">
        <v>109</v>
      </c>
      <c r="D2" s="15" t="s">
        <v>110</v>
      </c>
      <c r="E2" s="15" t="s">
        <v>111</v>
      </c>
      <c r="F2" s="15" t="s">
        <v>112</v>
      </c>
      <c r="G2" s="15" t="s">
        <v>113</v>
      </c>
      <c r="H2" s="15" t="s">
        <v>114</v>
      </c>
      <c r="I2" s="15" t="s">
        <v>115</v>
      </c>
      <c r="J2" s="15" t="s">
        <v>116</v>
      </c>
      <c r="K2" s="15" t="s">
        <v>117</v>
      </c>
      <c r="L2" s="15" t="s">
        <v>117</v>
      </c>
      <c r="M2" s="15" t="s">
        <v>118</v>
      </c>
      <c r="N2" s="15" t="s">
        <v>119</v>
      </c>
      <c r="O2" s="15" t="s">
        <v>120</v>
      </c>
      <c r="P2" s="15" t="s">
        <v>121</v>
      </c>
      <c r="Q2" s="15" t="s">
        <v>122</v>
      </c>
      <c r="R2" s="15" t="s">
        <v>120</v>
      </c>
      <c r="S2" s="15" t="s">
        <v>121</v>
      </c>
      <c r="T2" s="15" t="s">
        <v>122</v>
      </c>
      <c r="U2" s="15" t="s">
        <v>120</v>
      </c>
      <c r="W2" s="15" t="s">
        <v>121</v>
      </c>
      <c r="X2" s="15" t="s">
        <v>122</v>
      </c>
      <c r="Y2" s="15" t="s">
        <v>120</v>
      </c>
      <c r="Z2" s="15" t="s">
        <v>121</v>
      </c>
      <c r="AA2" s="15" t="s">
        <v>122</v>
      </c>
      <c r="AB2" s="15" t="s">
        <v>120</v>
      </c>
      <c r="AC2" s="77"/>
    </row>
    <row r="3" spans="1:29" x14ac:dyDescent="0.25">
      <c r="A3" s="15">
        <v>1985</v>
      </c>
      <c r="B3" s="15">
        <f>'[1]Base de datos'!B3/100</f>
        <v>0.60299999999999998</v>
      </c>
      <c r="C3" s="15">
        <f>'[1]Base de datos'!C3/100</f>
        <v>6.0299999999999998E-3</v>
      </c>
      <c r="D3" s="15">
        <f>'[1]Base de datos'!D3/100</f>
        <v>0.57899999999999996</v>
      </c>
      <c r="E3" s="15">
        <f>'[1]Base de datos'!E3/100</f>
        <v>5.79E-3</v>
      </c>
      <c r="K3" s="15">
        <f>'[1]Base de datos'!I3/100</f>
        <v>0.54300000000000004</v>
      </c>
      <c r="L3" s="15">
        <v>0.54300000000000004</v>
      </c>
    </row>
    <row r="4" spans="1:29" x14ac:dyDescent="0.25">
      <c r="A4" s="15">
        <v>1986</v>
      </c>
      <c r="B4" s="15">
        <f>'[1]Base de datos'!B4/100</f>
        <v>0.63600000000000001</v>
      </c>
      <c r="C4" s="15">
        <f>'[1]Base de datos'!C4/100</f>
        <v>6.3600000000000002E-3</v>
      </c>
      <c r="D4" s="15">
        <f>'[1]Base de datos'!D4/100</f>
        <v>0.621</v>
      </c>
      <c r="E4" s="15">
        <v>0.621</v>
      </c>
      <c r="K4" s="15">
        <f>'[1]Base de datos'!I4/100</f>
        <v>0.58799999999999997</v>
      </c>
      <c r="L4" s="15">
        <v>0.58799999999999997</v>
      </c>
    </row>
    <row r="5" spans="1:29" x14ac:dyDescent="0.25">
      <c r="A5" s="15">
        <v>1987</v>
      </c>
      <c r="B5" s="15">
        <f>'[1]Base de datos'!B5/100</f>
        <v>0.65799999999999992</v>
      </c>
      <c r="C5" s="15">
        <f>'[1]Base de datos'!C5/100</f>
        <v>6.5799999999999999E-3</v>
      </c>
      <c r="D5" s="15">
        <f>'[1]Base de datos'!D5/100</f>
        <v>0.64600000000000013</v>
      </c>
      <c r="E5" s="15">
        <v>0.64600000000000002</v>
      </c>
      <c r="K5" s="15">
        <f>'[1]Base de datos'!I5/100</f>
        <v>0.61</v>
      </c>
      <c r="L5" s="15">
        <v>0.61</v>
      </c>
    </row>
    <row r="6" spans="1:29" x14ac:dyDescent="0.25">
      <c r="A6" s="15">
        <v>1988</v>
      </c>
      <c r="B6" s="15">
        <f>'[1]Base de datos'!B6/100</f>
        <v>0.65300000000000002</v>
      </c>
      <c r="C6" s="15">
        <f>'[1]Base de datos'!C6/100</f>
        <v>6.5300000000000002E-3</v>
      </c>
      <c r="D6" s="15">
        <f>'[1]Base de datos'!D6/100</f>
        <v>0.63400000000000001</v>
      </c>
      <c r="E6" s="15">
        <v>0.63400000000000001</v>
      </c>
      <c r="K6" s="15">
        <f>'[1]Base de datos'!I6/100</f>
        <v>0.60099999999999998</v>
      </c>
      <c r="L6" s="15">
        <v>0.60099999999999998</v>
      </c>
    </row>
    <row r="7" spans="1:29" x14ac:dyDescent="0.25">
      <c r="A7" s="15">
        <v>1989</v>
      </c>
      <c r="B7" s="15">
        <f>'[1]Base de datos'!B7/100</f>
        <v>0.64300000000000002</v>
      </c>
      <c r="C7" s="15">
        <f>'[1]Base de datos'!C7/100</f>
        <v>6.43E-3</v>
      </c>
      <c r="D7" s="15">
        <f>'[1]Base de datos'!D7/100</f>
        <v>0.623</v>
      </c>
      <c r="E7" s="15">
        <v>0.623</v>
      </c>
      <c r="K7" s="15">
        <f>'[1]Base de datos'!I7/100</f>
        <v>0.57499999999999996</v>
      </c>
      <c r="L7" s="15">
        <v>0.57499999999999996</v>
      </c>
    </row>
    <row r="8" spans="1:29" x14ac:dyDescent="0.25">
      <c r="A8" s="15">
        <v>1990</v>
      </c>
      <c r="B8" s="15">
        <f>'[1]Base de datos'!B8/100</f>
        <v>0.6409999999999999</v>
      </c>
      <c r="C8" s="15">
        <f>'[1]Base de datos'!C8/100</f>
        <v>6.4099999999999999E-3</v>
      </c>
      <c r="D8" s="15">
        <f>'[1]Base de datos'!D8/100</f>
        <v>0.622</v>
      </c>
      <c r="E8" s="15">
        <v>0.622</v>
      </c>
      <c r="K8" s="15">
        <f>'[1]Base de datos'!I8/100</f>
        <v>0.57599999999999996</v>
      </c>
      <c r="L8" s="15">
        <v>0.57599999999999996</v>
      </c>
    </row>
    <row r="9" spans="1:29" x14ac:dyDescent="0.25">
      <c r="A9" s="15">
        <v>1991</v>
      </c>
      <c r="B9" s="15">
        <f>'[1]Base de datos'!B9/100</f>
        <v>0.65300000000000002</v>
      </c>
      <c r="C9" s="15">
        <f>'[1]Base de datos'!C9/100</f>
        <v>6.5300000000000002E-3</v>
      </c>
      <c r="D9" s="15">
        <f>'[1]Base de datos'!D9/100</f>
        <v>0.64</v>
      </c>
      <c r="E9" s="15">
        <v>0.64</v>
      </c>
      <c r="K9" s="15">
        <f>'[1]Base de datos'!I9/100</f>
        <v>0.59299999999999997</v>
      </c>
      <c r="L9" s="15">
        <v>0.59299999999999997</v>
      </c>
    </row>
    <row r="10" spans="1:29" x14ac:dyDescent="0.25">
      <c r="A10" s="15">
        <v>1992</v>
      </c>
      <c r="B10" s="15">
        <f>'[1]Base de datos'!B10/100</f>
        <v>0.64400000000000002</v>
      </c>
      <c r="C10" s="15">
        <f>'[1]Base de datos'!C10/100</f>
        <v>6.4400000000000004E-3</v>
      </c>
      <c r="D10" s="15">
        <f>'[1]Base de datos'!D10/100</f>
        <v>0.63200000000000001</v>
      </c>
      <c r="E10" s="15">
        <v>0.63200000000000001</v>
      </c>
      <c r="K10" s="15">
        <f>'[1]Base de datos'!I10/100</f>
        <v>0.58499999999999996</v>
      </c>
      <c r="L10" s="15">
        <v>0.58499999999999996</v>
      </c>
    </row>
    <row r="11" spans="1:29" x14ac:dyDescent="0.25">
      <c r="A11" s="15">
        <v>1993</v>
      </c>
      <c r="B11" s="15">
        <f>'[1]Base de datos'!B11/100</f>
        <v>0.64300000000000002</v>
      </c>
      <c r="C11" s="15">
        <f>'[1]Base de datos'!C11/100</f>
        <v>6.43E-3</v>
      </c>
      <c r="D11" s="15">
        <f>'[1]Base de datos'!D11/100</f>
        <v>0.627</v>
      </c>
      <c r="E11" s="15">
        <v>0.627</v>
      </c>
      <c r="K11" s="15">
        <f>'[1]Base de datos'!I11/100</f>
        <v>0.57899999999999996</v>
      </c>
      <c r="L11" s="15">
        <v>0.57899999999999996</v>
      </c>
    </row>
    <row r="12" spans="1:29" x14ac:dyDescent="0.25">
      <c r="A12" s="15">
        <v>1994</v>
      </c>
      <c r="B12" s="15">
        <f>'[1]Base de datos'!B12/100</f>
        <v>0.66299999999999992</v>
      </c>
      <c r="C12" s="15">
        <f>'[1]Base de datos'!C12/100</f>
        <v>6.6300000000000005E-3</v>
      </c>
      <c r="D12" s="15">
        <f>'[1]Base de datos'!D12/100</f>
        <v>0.65</v>
      </c>
      <c r="E12" s="15">
        <v>0.65</v>
      </c>
      <c r="K12" s="15">
        <f>'[1]Base de datos'!I12/100</f>
        <v>0.59599999999999997</v>
      </c>
      <c r="L12" s="15">
        <v>0.59599999999999997</v>
      </c>
    </row>
    <row r="13" spans="1:29" x14ac:dyDescent="0.25">
      <c r="A13" s="15">
        <v>1995</v>
      </c>
      <c r="B13" s="15">
        <f>'[1]Base de datos'!B13/100</f>
        <v>0.65300000000000002</v>
      </c>
      <c r="C13" s="15">
        <f>'[1]Base de datos'!C13/100</f>
        <v>6.5300000000000002E-3</v>
      </c>
      <c r="D13" s="15">
        <f>'[1]Base de datos'!D13/100</f>
        <v>0.63900000000000001</v>
      </c>
      <c r="E13" s="15">
        <v>0.63900000000000001</v>
      </c>
      <c r="K13" s="15">
        <f>'[1]Base de datos'!I13/100</f>
        <v>0.59099999999999997</v>
      </c>
      <c r="L13" s="15">
        <v>0.59099999999999997</v>
      </c>
    </row>
    <row r="14" spans="1:29" x14ac:dyDescent="0.25">
      <c r="A14" s="15">
        <v>1996</v>
      </c>
      <c r="B14" s="15">
        <f>'[1]Base de datos'!B14/100</f>
        <v>0.61</v>
      </c>
      <c r="C14" s="15">
        <f>'[1]Base de datos'!C14/100</f>
        <v>6.0999999999999995E-3</v>
      </c>
      <c r="D14" s="15">
        <f>'[1]Base de datos'!D14/100</f>
        <v>0.59899999999999998</v>
      </c>
      <c r="E14" s="15">
        <v>0.59899999999999998</v>
      </c>
      <c r="J14" s="15">
        <f>'[1]Base de datos'!H14/100</f>
        <v>0.4007</v>
      </c>
      <c r="K14" s="15">
        <f>'[1]Base de datos'!I14/100</f>
        <v>0.54700000000000004</v>
      </c>
      <c r="L14" s="15">
        <v>0.54700000000000004</v>
      </c>
      <c r="O14" s="15" t="str">
        <f>AB14</f>
        <v>INEI (1996)</v>
      </c>
      <c r="Z14" s="32">
        <v>0.4007</v>
      </c>
      <c r="AB14" s="15" t="s">
        <v>123</v>
      </c>
    </row>
    <row r="15" spans="1:29" ht="15.75" customHeight="1" x14ac:dyDescent="0.25">
      <c r="A15" s="15">
        <v>1997</v>
      </c>
      <c r="B15" s="15">
        <f>'[1]Base de datos'!B15/100</f>
        <v>0.60399999999999998</v>
      </c>
      <c r="C15" s="15">
        <f>'[1]Base de datos'!C15/100</f>
        <v>6.0400000000000002E-3</v>
      </c>
      <c r="D15" s="15">
        <f>'[1]Base de datos'!D15/100</f>
        <v>0.59499999999999997</v>
      </c>
      <c r="E15" s="15">
        <v>0.59499999999999997</v>
      </c>
      <c r="F15" s="15">
        <f>'[1]Base de datos'!F15/100</f>
        <v>0.67099999999999993</v>
      </c>
      <c r="H15" s="15">
        <v>0.61399999999999999</v>
      </c>
      <c r="K15" s="15">
        <f>'[1]Base de datos'!I15/100</f>
        <v>0.53500000000000003</v>
      </c>
      <c r="L15" s="15">
        <v>0.53500000000000003</v>
      </c>
      <c r="M15" s="15">
        <f>'[1]Base de datos'!K15/100</f>
        <v>0.60499999999999998</v>
      </c>
      <c r="N15" s="15">
        <f>'[1]Base de datos'!L15/100</f>
        <v>0.44299999999999995</v>
      </c>
      <c r="O15" s="15" t="str">
        <f>U15</f>
        <v>Herrera (2002)</v>
      </c>
      <c r="T15" s="15">
        <v>0.443</v>
      </c>
      <c r="U15" s="15" t="s">
        <v>124</v>
      </c>
    </row>
    <row r="16" spans="1:29" x14ac:dyDescent="0.25">
      <c r="A16" s="15">
        <v>1998</v>
      </c>
      <c r="B16" s="15">
        <f>'[1]Base de datos'!B16/100</f>
        <v>0.59399999999999997</v>
      </c>
      <c r="C16" s="15">
        <f>'[1]Base de datos'!C16/100</f>
        <v>5.94E-3</v>
      </c>
      <c r="D16" s="15">
        <f>'[1]Base de datos'!D16/100</f>
        <v>0.58799999999999997</v>
      </c>
      <c r="E16" s="15">
        <v>0.58799999999999997</v>
      </c>
      <c r="F16" s="15">
        <f>'[1]Base de datos'!F16/100</f>
        <v>0.64500000000000002</v>
      </c>
      <c r="K16" s="15">
        <f>'[1]Base de datos'!I16/100</f>
        <v>0.52500000000000002</v>
      </c>
      <c r="L16" s="15">
        <v>0.52500000000000002</v>
      </c>
      <c r="M16" s="15">
        <f>'[1]Base de datos'!K16/100</f>
        <v>0.59499999999999997</v>
      </c>
      <c r="N16" s="15">
        <f>'[1]Base de datos'!L16/100</f>
        <v>0.44900000000000001</v>
      </c>
      <c r="O16" s="15" t="str">
        <f t="shared" ref="O16:O18" si="0">U16</f>
        <v>Herrera (2002)</v>
      </c>
      <c r="T16" s="15">
        <v>0.44900000000000001</v>
      </c>
      <c r="U16" s="15" t="s">
        <v>124</v>
      </c>
    </row>
    <row r="17" spans="1:40" x14ac:dyDescent="0.25">
      <c r="A17" s="15">
        <v>1999</v>
      </c>
      <c r="B17" s="15">
        <f>'[1]Base de datos'!B17/100</f>
        <v>0.63700000000000001</v>
      </c>
      <c r="C17" s="15">
        <f>'[1]Base de datos'!C17/100</f>
        <v>6.3699999999999998E-3</v>
      </c>
      <c r="D17" s="15">
        <f>'[1]Base de datos'!D17/100</f>
        <v>0.63100000000000001</v>
      </c>
      <c r="E17" s="15">
        <v>0.63100000000000001</v>
      </c>
      <c r="F17" s="15">
        <f>'[1]Base de datos'!F17/100</f>
        <v>0.67599999999999993</v>
      </c>
      <c r="K17" s="15">
        <f>'[1]Base de datos'!I17/100</f>
        <v>0.56799999999999995</v>
      </c>
      <c r="L17" s="15">
        <v>0.56799999999999995</v>
      </c>
      <c r="M17" s="15">
        <f>'[1]Base de datos'!K17/100</f>
        <v>0.60799999999999998</v>
      </c>
      <c r="N17" s="15">
        <f>'[1]Base de datos'!L17/100</f>
        <v>0.45300000000000007</v>
      </c>
      <c r="O17" s="15" t="str">
        <f t="shared" si="0"/>
        <v>Herrera (2002)</v>
      </c>
      <c r="T17" s="15">
        <v>0.45300000000000001</v>
      </c>
      <c r="U17" s="15" t="s">
        <v>124</v>
      </c>
    </row>
    <row r="18" spans="1:40" x14ac:dyDescent="0.25">
      <c r="A18" s="15">
        <v>2000</v>
      </c>
      <c r="B18" s="15">
        <f>'[1]Base de datos'!B18/100</f>
        <v>0.64900000000000002</v>
      </c>
      <c r="C18" s="15">
        <f>'[1]Base de datos'!C18/100</f>
        <v>6.4900000000000001E-3</v>
      </c>
      <c r="D18" s="15">
        <f>'[1]Base de datos'!D18/100</f>
        <v>0.64200000000000002</v>
      </c>
      <c r="E18" s="15">
        <v>0.64200000000000002</v>
      </c>
      <c r="F18" s="15">
        <f>'[1]Base de datos'!F18/100</f>
        <v>0.65400000000000003</v>
      </c>
      <c r="K18" s="15">
        <f>'[1]Base de datos'!I18/100</f>
        <v>0.58399999999999996</v>
      </c>
      <c r="L18" s="15">
        <v>0.58399999999999996</v>
      </c>
      <c r="M18" s="15">
        <f>'[1]Base de datos'!K18/100</f>
        <v>0.61699999999999999</v>
      </c>
      <c r="N18" s="15">
        <f>'[1]Base de datos'!L18/100</f>
        <v>0.40200000000000002</v>
      </c>
      <c r="O18" s="15" t="str">
        <f t="shared" si="0"/>
        <v>Herrera (2002)</v>
      </c>
      <c r="T18" s="15">
        <v>0.40200000000000002</v>
      </c>
      <c r="U18" s="15" t="s">
        <v>124</v>
      </c>
    </row>
    <row r="19" spans="1:40" x14ac:dyDescent="0.25">
      <c r="A19" s="15">
        <v>2001</v>
      </c>
      <c r="B19" s="15">
        <f>'[1]Base de datos'!B19/100</f>
        <v>0.69099999999999995</v>
      </c>
      <c r="C19" s="15">
        <f>'[1]Base de datos'!C19/100</f>
        <v>6.9099999999999995E-3</v>
      </c>
      <c r="D19" s="15">
        <f>'[1]Base de datos'!D19/100</f>
        <v>0.68600000000000005</v>
      </c>
      <c r="E19" s="15">
        <v>0.68600000000000005</v>
      </c>
      <c r="F19" s="15">
        <f>'[1]Base de datos'!F19/100</f>
        <v>0.68599999999999994</v>
      </c>
      <c r="G19" s="33"/>
      <c r="H19" s="15">
        <v>0.65200000000000002</v>
      </c>
      <c r="J19" s="15">
        <f>'[1]Base de datos'!H19/100</f>
        <v>0.52</v>
      </c>
      <c r="K19" s="15">
        <f>'[1]Base de datos'!I19/100</f>
        <v>0.63300000000000001</v>
      </c>
      <c r="L19" s="15">
        <v>0.63300000000000001</v>
      </c>
      <c r="M19" s="15">
        <f>'[1]Base de datos'!K19/100</f>
        <v>0.65</v>
      </c>
      <c r="N19" s="15">
        <f>'[1]Base de datos'!L19/100</f>
        <v>0.44</v>
      </c>
      <c r="O19" s="15" t="str">
        <f>Y19</f>
        <v>INEI (2011)</v>
      </c>
      <c r="T19" s="15">
        <f>0.446</f>
        <v>0.44600000000000001</v>
      </c>
      <c r="U19" s="15" t="s">
        <v>124</v>
      </c>
      <c r="W19" s="15">
        <v>0.52</v>
      </c>
      <c r="X19" s="15">
        <v>0.44</v>
      </c>
      <c r="Y19" s="15" t="s">
        <v>125</v>
      </c>
    </row>
    <row r="20" spans="1:40" x14ac:dyDescent="0.25">
      <c r="A20" s="15">
        <v>2002</v>
      </c>
      <c r="B20" s="15">
        <f>'[1]Base de datos'!B20/100</f>
        <v>0.70299999999999996</v>
      </c>
      <c r="C20" s="15">
        <f>'[1]Base de datos'!C20/100</f>
        <v>7.0299999999999998E-3</v>
      </c>
      <c r="D20" s="15">
        <f>'[1]Base de datos'!D20/100</f>
        <v>0.69699999999999984</v>
      </c>
      <c r="E20" s="15">
        <v>0.69699999999999995</v>
      </c>
      <c r="F20" s="15">
        <f>'[1]Base de datos'!F20/100</f>
        <v>0.67200000000000004</v>
      </c>
      <c r="G20" s="33"/>
      <c r="H20" s="33"/>
      <c r="J20" s="15">
        <f>'[1]Base de datos'!H20/100</f>
        <v>0.54</v>
      </c>
      <c r="K20" s="15">
        <f>'[1]Base de datos'!I20/100</f>
        <v>0.64600000000000013</v>
      </c>
      <c r="L20" s="15">
        <v>0.64600000000000002</v>
      </c>
      <c r="M20" s="15">
        <f>'[1]Base de datos'!K20/100</f>
        <v>0.64900000000000002</v>
      </c>
      <c r="N20" s="15">
        <f>'[1]Base de datos'!L20/100</f>
        <v>0.45</v>
      </c>
      <c r="O20" s="15" t="str">
        <f>Y20</f>
        <v>INEI (2011)</v>
      </c>
      <c r="W20" s="15">
        <v>0.54</v>
      </c>
      <c r="X20" s="15">
        <v>0.45</v>
      </c>
      <c r="Y20" s="15" t="s">
        <v>125</v>
      </c>
    </row>
    <row r="21" spans="1:40" x14ac:dyDescent="0.25">
      <c r="A21" s="15">
        <v>2003</v>
      </c>
      <c r="B21" s="15">
        <f>'[1]Base de datos'!B21/100</f>
        <v>0.69299999999999995</v>
      </c>
      <c r="C21" s="15">
        <f>'[1]Base de datos'!C21/100</f>
        <v>6.9299999999999995E-3</v>
      </c>
      <c r="D21" s="15">
        <f>'[1]Base de datos'!D21/100</f>
        <v>0.68500000000000005</v>
      </c>
      <c r="E21" s="15">
        <v>0.68500000000000005</v>
      </c>
      <c r="F21" s="15">
        <f>'[1]Base de datos'!F21/100</f>
        <v>0.70400000000000007</v>
      </c>
      <c r="G21" s="33"/>
      <c r="H21" s="33"/>
      <c r="J21" s="15">
        <f>'[1]Base de datos'!H21/100</f>
        <v>0.54</v>
      </c>
      <c r="K21" s="15">
        <f>'[1]Base de datos'!I21/100</f>
        <v>0.63400000000000001</v>
      </c>
      <c r="L21" s="15">
        <v>0.63400000000000001</v>
      </c>
      <c r="M21" s="15">
        <f>'[1]Base de datos'!K21/100</f>
        <v>0.66799999999999993</v>
      </c>
      <c r="N21" s="15">
        <f>'[1]Base de datos'!L21/100</f>
        <v>0.43</v>
      </c>
      <c r="O21" s="15" t="str">
        <f>Y21</f>
        <v>INEI (2011)</v>
      </c>
      <c r="W21" s="15">
        <v>0.54</v>
      </c>
      <c r="X21" s="15">
        <v>0.43</v>
      </c>
      <c r="Y21" s="15" t="s">
        <v>125</v>
      </c>
    </row>
    <row r="22" spans="1:40" x14ac:dyDescent="0.25">
      <c r="A22" s="15">
        <v>2004</v>
      </c>
      <c r="B22" s="15">
        <f>'[1]Base de datos'!B22/100</f>
        <v>0.68799999999999994</v>
      </c>
      <c r="C22" s="15">
        <f>'[1]Base de datos'!C22/100</f>
        <v>6.8799999999999998E-3</v>
      </c>
      <c r="D22" s="15">
        <f>'[1]Base de datos'!D22/100</f>
        <v>0.67500000000000004</v>
      </c>
      <c r="E22" s="15">
        <v>0.67500000000000004</v>
      </c>
      <c r="F22" s="15">
        <f>'[1]Base de datos'!F22/100</f>
        <v>0.66799999999999993</v>
      </c>
      <c r="G22" s="15">
        <f>'[1]Base de datos'!G22/100</f>
        <v>0.496</v>
      </c>
      <c r="H22" s="15">
        <v>0.68700000000000006</v>
      </c>
      <c r="I22" s="15">
        <v>0.65</v>
      </c>
      <c r="J22" s="15">
        <f>'[1]Base de datos'!H22/100</f>
        <v>0.49200000000000005</v>
      </c>
      <c r="K22" s="15">
        <f>'[1]Base de datos'!I22/100</f>
        <v>0.626</v>
      </c>
      <c r="L22" s="15">
        <v>0.626</v>
      </c>
      <c r="M22" s="15">
        <f>'[1]Base de datos'!K22/100</f>
        <v>0.64200000000000002</v>
      </c>
      <c r="N22" s="15">
        <f>'[1]Base de datos'!L22/100</f>
        <v>0.40799999999999997</v>
      </c>
      <c r="O22" s="15" t="str">
        <f t="shared" ref="O22:O23" si="1">R22</f>
        <v>INEI (2009)</v>
      </c>
      <c r="P22" s="15">
        <v>0.49199999999999999</v>
      </c>
      <c r="Q22" s="15">
        <v>0.40799999999999997</v>
      </c>
      <c r="R22" s="15" t="s">
        <v>126</v>
      </c>
      <c r="W22" s="15">
        <v>0.49</v>
      </c>
      <c r="X22" s="15">
        <v>0.41</v>
      </c>
      <c r="Y22" s="15" t="s">
        <v>125</v>
      </c>
      <c r="AC22" s="34">
        <v>0.69699999999999995</v>
      </c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</row>
    <row r="23" spans="1:40" x14ac:dyDescent="0.25">
      <c r="A23" s="15">
        <v>2005</v>
      </c>
      <c r="B23" s="15">
        <f>'[1]Base de datos'!B23/100</f>
        <v>0.68600000000000005</v>
      </c>
      <c r="C23" s="15">
        <f>'[1]Base de datos'!C23/100</f>
        <v>6.8600000000000006E-3</v>
      </c>
      <c r="D23" s="15">
        <f>'[1]Base de datos'!D23/100</f>
        <v>0.67</v>
      </c>
      <c r="E23" s="15">
        <v>0.67</v>
      </c>
      <c r="F23" s="15">
        <f>'[1]Base de datos'!F23/100</f>
        <v>0.69799999999999995</v>
      </c>
      <c r="G23" s="15">
        <f>'[1]Base de datos'!G23/100</f>
        <v>0.51600000000000001</v>
      </c>
      <c r="I23" s="15">
        <v>0.66500000000000004</v>
      </c>
      <c r="J23" s="15">
        <f>'[1]Base de datos'!H23/100</f>
        <v>0.50800000000000001</v>
      </c>
      <c r="K23" s="15">
        <f>'[1]Base de datos'!I23/100</f>
        <v>0.621</v>
      </c>
      <c r="L23" s="15">
        <v>0.621</v>
      </c>
      <c r="M23" s="15">
        <f>'[1]Base de datos'!K23/100</f>
        <v>0.64400000000000002</v>
      </c>
      <c r="N23" s="15">
        <f>'[1]Base de datos'!L23/100</f>
        <v>0.41099999999999992</v>
      </c>
      <c r="O23" s="15" t="str">
        <f t="shared" si="1"/>
        <v>INEI (2009)</v>
      </c>
      <c r="P23" s="15">
        <v>0.50800000000000001</v>
      </c>
      <c r="Q23" s="15">
        <v>0.41099999999999998</v>
      </c>
      <c r="R23" s="15" t="s">
        <v>126</v>
      </c>
      <c r="W23" s="15">
        <v>0.51</v>
      </c>
      <c r="X23" s="15">
        <v>0.41</v>
      </c>
      <c r="Y23" s="15" t="s">
        <v>125</v>
      </c>
      <c r="AC23" s="34">
        <v>0.71199999999999997</v>
      </c>
    </row>
    <row r="24" spans="1:40" x14ac:dyDescent="0.25">
      <c r="A24" s="15">
        <v>2006</v>
      </c>
      <c r="B24" s="15">
        <f>'[1]Base de datos'!B24/100</f>
        <v>0.66600000000000004</v>
      </c>
      <c r="C24" s="15">
        <f>'[1]Base de datos'!C24/100</f>
        <v>6.6600000000000001E-3</v>
      </c>
      <c r="D24" s="15">
        <f>'[1]Base de datos'!D24/100</f>
        <v>0.64500000000000002</v>
      </c>
      <c r="E24" s="15">
        <v>0.64500000000000002</v>
      </c>
      <c r="F24" s="15">
        <f>'[1]Base de datos'!F24/100</f>
        <v>0.68900000000000006</v>
      </c>
      <c r="G24" s="15">
        <f>'[1]Base de datos'!G24/100</f>
        <v>0.50600000000000001</v>
      </c>
      <c r="I24" s="15">
        <v>0.64600000000000002</v>
      </c>
      <c r="J24" s="15">
        <f>'[1]Base de datos'!H24/100</f>
        <v>0.499</v>
      </c>
      <c r="K24" s="15">
        <f>'[1]Base de datos'!I24/100</f>
        <v>0.59799999999999998</v>
      </c>
      <c r="L24" s="15">
        <v>0.59799999999999998</v>
      </c>
      <c r="M24" s="15">
        <f>'[1]Base de datos'!K24/100</f>
        <v>0.63100000000000001</v>
      </c>
      <c r="N24" s="15">
        <f>'[1]Base de datos'!L24/100</f>
        <v>0.41699999999999998</v>
      </c>
      <c r="O24" s="15" t="str">
        <f>R24</f>
        <v>INEI (2009)</v>
      </c>
      <c r="P24" s="15">
        <v>0.499</v>
      </c>
      <c r="Q24" s="15">
        <v>0.41699999999999998</v>
      </c>
      <c r="R24" s="15" t="s">
        <v>126</v>
      </c>
      <c r="W24" s="15">
        <v>0.5</v>
      </c>
      <c r="X24" s="15">
        <v>0.42</v>
      </c>
      <c r="Y24" s="15" t="s">
        <v>125</v>
      </c>
      <c r="AC24" s="34">
        <v>0.70599999999999996</v>
      </c>
    </row>
    <row r="25" spans="1:40" x14ac:dyDescent="0.25">
      <c r="A25" s="15">
        <v>2007</v>
      </c>
      <c r="B25" s="15">
        <f>'[1]Base de datos'!B25/100</f>
        <v>0.64200000000000002</v>
      </c>
      <c r="C25" s="15">
        <f>'[1]Base de datos'!C25/100</f>
        <v>6.4200000000000004E-3</v>
      </c>
      <c r="D25" s="15">
        <f>'[1]Base de datos'!D25/100</f>
        <v>0.622</v>
      </c>
      <c r="E25" s="15">
        <v>0.622</v>
      </c>
      <c r="F25" s="15">
        <f>'[1]Base de datos'!F25/100</f>
        <v>0.67799999999999994</v>
      </c>
      <c r="G25" s="15">
        <f>'[1]Base de datos'!G25/100</f>
        <v>0.50800000000000001</v>
      </c>
      <c r="I25" s="15">
        <v>0.64500000000000002</v>
      </c>
      <c r="J25" s="15">
        <f>'[1]Base de datos'!H25/100</f>
        <v>0.5</v>
      </c>
      <c r="K25" s="15">
        <f>'[1]Base de datos'!I25/100</f>
        <v>0.57099999999999995</v>
      </c>
      <c r="L25" s="15">
        <v>0.57099999999999995</v>
      </c>
      <c r="M25" s="15">
        <f>'[1]Base de datos'!K25/100</f>
        <v>0.61399999999999999</v>
      </c>
      <c r="N25" s="15">
        <f>'[1]Base de datos'!L25/100</f>
        <v>0.41</v>
      </c>
      <c r="O25" s="15" t="s">
        <v>127</v>
      </c>
      <c r="P25" s="15">
        <v>0.50700000000000001</v>
      </c>
      <c r="Q25" s="15">
        <v>0.41</v>
      </c>
      <c r="R25" s="15" t="s">
        <v>126</v>
      </c>
      <c r="W25" s="15">
        <v>0.51</v>
      </c>
      <c r="X25" s="15">
        <v>0.41</v>
      </c>
      <c r="Y25" s="15" t="s">
        <v>125</v>
      </c>
      <c r="AC25" s="34">
        <v>0.70299999999999996</v>
      </c>
    </row>
    <row r="26" spans="1:40" x14ac:dyDescent="0.25">
      <c r="A26" s="15">
        <v>2008</v>
      </c>
      <c r="B26" s="15">
        <f>'[1]Base de datos'!B26/100</f>
        <v>0.63600000000000001</v>
      </c>
      <c r="C26" s="15">
        <f>'[1]Base de datos'!C26/100</f>
        <v>6.3600000000000002E-3</v>
      </c>
      <c r="D26" s="15">
        <f>'[1]Base de datos'!D26/100</f>
        <v>0.61899999999999999</v>
      </c>
      <c r="E26" s="15">
        <v>0.61899999999999999</v>
      </c>
      <c r="F26" s="15">
        <f>'[1]Base de datos'!F26/100</f>
        <v>0.66500000000000004</v>
      </c>
      <c r="G26" s="15">
        <f>'[1]Base de datos'!G26/100</f>
        <v>0.48399999999999999</v>
      </c>
      <c r="I26" s="15">
        <v>0.61199999999999999</v>
      </c>
      <c r="J26" s="15">
        <f>'[1]Base de datos'!H26/100</f>
        <v>0.48</v>
      </c>
      <c r="K26" s="15">
        <f>'[1]Base de datos'!I26/100</f>
        <v>0.56399999999999995</v>
      </c>
      <c r="L26" s="15">
        <v>0.56399999999999995</v>
      </c>
      <c r="M26" s="15">
        <f>'[1]Base de datos'!K26/100</f>
        <v>0.61199999999999999</v>
      </c>
      <c r="N26" s="15">
        <f>'[1]Base de datos'!L26/100</f>
        <v>0.38</v>
      </c>
      <c r="O26" s="15" t="s">
        <v>127</v>
      </c>
      <c r="P26" s="15">
        <v>0.47899999999999998</v>
      </c>
      <c r="Q26" s="15">
        <v>0.38300000000000001</v>
      </c>
      <c r="R26" s="15" t="s">
        <v>126</v>
      </c>
      <c r="W26" s="15">
        <v>0.48</v>
      </c>
      <c r="X26" s="15">
        <v>0.38</v>
      </c>
      <c r="Y26" s="15" t="s">
        <v>125</v>
      </c>
      <c r="AC26" s="34">
        <v>0.69</v>
      </c>
    </row>
    <row r="27" spans="1:40" x14ac:dyDescent="0.25">
      <c r="A27" s="15">
        <v>2009</v>
      </c>
      <c r="B27" s="15">
        <f>'[1]Base de datos'!B27/100</f>
        <v>0.625</v>
      </c>
      <c r="C27" s="15">
        <f>'[1]Base de datos'!C27/100</f>
        <v>6.2500000000000003E-3</v>
      </c>
      <c r="D27" s="15">
        <f>'[1]Base de datos'!D27/100</f>
        <v>0.61</v>
      </c>
      <c r="E27" s="15">
        <v>0.61</v>
      </c>
      <c r="F27" s="15">
        <f>'[1]Base de datos'!F27/100</f>
        <v>0.64500000000000002</v>
      </c>
      <c r="G27" s="15">
        <f>'[1]Base de datos'!G27/100</f>
        <v>0.47899999999999998</v>
      </c>
      <c r="I27" s="15">
        <v>0.57999999999999996</v>
      </c>
      <c r="J27" s="15">
        <f>'[1]Base de datos'!H27/100</f>
        <v>0.47</v>
      </c>
      <c r="K27" s="15">
        <f>'[1]Base de datos'!I27/100</f>
        <v>0.56000000000000005</v>
      </c>
      <c r="L27" s="15">
        <v>0.56000000000000005</v>
      </c>
      <c r="M27" s="15">
        <f>'[1]Base de datos'!K27/100</f>
        <v>0.60599999999999998</v>
      </c>
      <c r="N27" s="15">
        <f>'[1]Base de datos'!L27/100</f>
        <v>0.39</v>
      </c>
      <c r="O27" s="15" t="s">
        <v>127</v>
      </c>
      <c r="W27" s="15">
        <v>0.48</v>
      </c>
      <c r="X27" s="15">
        <v>0.39</v>
      </c>
      <c r="Y27" s="15" t="s">
        <v>125</v>
      </c>
      <c r="AC27" s="34">
        <v>0.68200000000000005</v>
      </c>
    </row>
    <row r="28" spans="1:40" x14ac:dyDescent="0.25">
      <c r="A28" s="15">
        <v>2010</v>
      </c>
      <c r="B28" s="15">
        <f>'[1]Base de datos'!B28/100</f>
        <v>0.60399999999999998</v>
      </c>
      <c r="C28" s="15">
        <f>'[1]Base de datos'!C28/100</f>
        <v>6.0400000000000002E-3</v>
      </c>
      <c r="D28" s="15">
        <f>'[1]Base de datos'!D28/100</f>
        <v>0.58799999999999997</v>
      </c>
      <c r="E28" s="15">
        <v>0.58799999999999997</v>
      </c>
      <c r="F28" s="15">
        <f>'[1]Base de datos'!F28/100</f>
        <v>0.65200000000000002</v>
      </c>
      <c r="G28" s="15">
        <f>'[1]Base de datos'!G28/100</f>
        <v>0.46300000000000002</v>
      </c>
      <c r="I28" s="33">
        <v>0.56699999999999995</v>
      </c>
      <c r="J28" s="15">
        <f>'[1]Base de datos'!H28/100</f>
        <v>0.46</v>
      </c>
      <c r="K28" s="15">
        <f>'[1]Base de datos'!I28/100</f>
        <v>0.53500000000000003</v>
      </c>
      <c r="L28" s="15">
        <v>0.53500000000000003</v>
      </c>
      <c r="M28" s="15">
        <f>'[1]Base de datos'!K28/100</f>
        <v>0.60899999999999999</v>
      </c>
      <c r="N28" s="15">
        <f>'[1]Base de datos'!L28/100</f>
        <v>0.37</v>
      </c>
      <c r="O28" s="15" t="s">
        <v>127</v>
      </c>
      <c r="W28" s="15">
        <v>0.46</v>
      </c>
      <c r="X28" s="15">
        <v>0.37</v>
      </c>
      <c r="Y28" s="15" t="s">
        <v>125</v>
      </c>
      <c r="AC28" s="34">
        <v>0.68700000000000006</v>
      </c>
    </row>
    <row r="29" spans="1:40" x14ac:dyDescent="0.25">
      <c r="A29" s="15">
        <v>2011</v>
      </c>
      <c r="F29" s="15">
        <f>'[1]Base de datos'!F29/100</f>
        <v>0.66599999999999993</v>
      </c>
      <c r="G29" s="15">
        <f>'[1]Base de datos'!G29/100</f>
        <v>0.45500000000000002</v>
      </c>
      <c r="I29" s="33">
        <v>0.54600000000000004</v>
      </c>
      <c r="J29" s="15">
        <f>'[1]Base de datos'!H29/100</f>
        <v>0.45</v>
      </c>
      <c r="M29" s="15">
        <f>'[1]Base de datos'!K29/100</f>
        <v>0.60799999999999998</v>
      </c>
      <c r="N29" s="15">
        <f>'[1]Base de datos'!L29/100</f>
        <v>0.36</v>
      </c>
      <c r="O29" s="15" t="s">
        <v>127</v>
      </c>
      <c r="AC29" s="34">
        <v>0.69199999999999995</v>
      </c>
    </row>
    <row r="30" spans="1:40" x14ac:dyDescent="0.25">
      <c r="A30" s="15">
        <v>2012</v>
      </c>
      <c r="F30" s="15">
        <f>'[1]Base de datos'!F30/100</f>
        <v>0.65799999999999992</v>
      </c>
      <c r="G30" s="15">
        <f>'[1]Base de datos'!G30/100</f>
        <v>0.45</v>
      </c>
      <c r="I30" s="15">
        <v>0.53300000000000003</v>
      </c>
      <c r="J30" s="15">
        <f>'[1]Base de datos'!H30/100</f>
        <v>0.45</v>
      </c>
      <c r="M30" s="15">
        <f>'[1]Base de datos'!K30/100</f>
        <v>0.61</v>
      </c>
      <c r="N30" s="15">
        <f>'[1]Base de datos'!L30/100</f>
        <v>0.36</v>
      </c>
      <c r="O30" s="15" t="s">
        <v>127</v>
      </c>
      <c r="AC30" s="34">
        <v>0.68100000000000005</v>
      </c>
    </row>
    <row r="31" spans="1:40" x14ac:dyDescent="0.25">
      <c r="A31" s="15">
        <v>2013</v>
      </c>
      <c r="F31" s="15">
        <f>'[1]Base de datos'!F31/100</f>
        <v>0.66299999999999992</v>
      </c>
      <c r="G31" s="15">
        <f>'[1]Base de datos'!G31/100</f>
        <v>0.44700000000000001</v>
      </c>
      <c r="I31" s="15">
        <v>0.52100000000000002</v>
      </c>
      <c r="J31" s="15">
        <f>'[1]Base de datos'!H31/100</f>
        <v>0.44</v>
      </c>
      <c r="M31" s="15">
        <f>'[1]Base de datos'!K31/100</f>
        <v>0.61499999999999999</v>
      </c>
      <c r="N31" s="15">
        <f>'[1]Base de datos'!L31/100</f>
        <v>0.35</v>
      </c>
      <c r="O31" s="15" t="s">
        <v>127</v>
      </c>
      <c r="AC31" s="34">
        <v>0.67800000000000005</v>
      </c>
    </row>
    <row r="32" spans="1:40" x14ac:dyDescent="0.25">
      <c r="A32" s="15">
        <v>2014</v>
      </c>
      <c r="F32" s="15">
        <f>'[1]Base de datos'!F32/100</f>
        <v>0.66200000000000003</v>
      </c>
      <c r="G32" s="15">
        <f>'[1]Base de datos'!G32/100</f>
        <v>0.44299999999999995</v>
      </c>
      <c r="I32" s="15">
        <v>0.50700000000000001</v>
      </c>
      <c r="J32" s="15">
        <f>'[1]Base de datos'!H32/100</f>
        <v>0.44</v>
      </c>
      <c r="M32" s="15">
        <f>'[1]Base de datos'!K32/100</f>
        <v>0.622</v>
      </c>
      <c r="N32" s="15">
        <f>'[1]Base de datos'!L32/100</f>
        <v>0.35</v>
      </c>
      <c r="O32" s="15" t="s">
        <v>127</v>
      </c>
      <c r="AC32" s="34">
        <v>0.66200000000000003</v>
      </c>
    </row>
    <row r="33" spans="1:29" x14ac:dyDescent="0.25">
      <c r="A33" s="15">
        <v>2015</v>
      </c>
      <c r="F33" s="15">
        <f>'[1]Base de datos'!F33/100</f>
        <v>0.66700000000000004</v>
      </c>
      <c r="J33" s="15">
        <f>'[1]Base de datos'!H33/100</f>
        <v>0.44</v>
      </c>
      <c r="M33" s="15">
        <f>'[1]Base de datos'!K33/100</f>
        <v>0.627</v>
      </c>
      <c r="N33" s="15">
        <f>'[1]Base de datos'!L33/100</f>
        <v>0.35</v>
      </c>
      <c r="O33" s="15" t="s">
        <v>127</v>
      </c>
      <c r="AC33" s="34">
        <v>0.65900000000000003</v>
      </c>
    </row>
    <row r="34" spans="1:29" x14ac:dyDescent="0.25">
      <c r="A34" s="15">
        <v>2016</v>
      </c>
      <c r="J34" s="15">
        <f>'[1]Base de datos'!H34/100</f>
        <v>0.44</v>
      </c>
      <c r="N34" s="15">
        <f>'[1]Base de datos'!L34/100</f>
        <v>0.34</v>
      </c>
      <c r="O34" s="15" t="s">
        <v>127</v>
      </c>
    </row>
    <row r="39" spans="1:29" x14ac:dyDescent="0.25">
      <c r="O39" s="15">
        <v>2001</v>
      </c>
    </row>
    <row r="40" spans="1:29" x14ac:dyDescent="0.25">
      <c r="O40" s="15">
        <v>2008</v>
      </c>
    </row>
    <row r="41" spans="1:29" x14ac:dyDescent="0.25">
      <c r="O41" s="15" t="s">
        <v>128</v>
      </c>
    </row>
    <row r="42" spans="1:29" x14ac:dyDescent="0.25">
      <c r="O42" s="15">
        <v>2014</v>
      </c>
    </row>
    <row r="43" spans="1:29" x14ac:dyDescent="0.25">
      <c r="O43" s="15">
        <v>2015</v>
      </c>
    </row>
  </sheetData>
  <mergeCells count="1">
    <mergeCell ref="AC1:AC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3"/>
  <sheetViews>
    <sheetView topLeftCell="A14" workbookViewId="0">
      <selection activeCell="B23" sqref="B23:H23"/>
    </sheetView>
  </sheetViews>
  <sheetFormatPr baseColWidth="10" defaultRowHeight="15" x14ac:dyDescent="0.25"/>
  <cols>
    <col min="1" max="1" width="28.7109375" style="15" bestFit="1" customWidth="1"/>
    <col min="2" max="8" width="11.42578125" style="15"/>
    <col min="9" max="11" width="0" style="15" hidden="1" customWidth="1"/>
    <col min="12" max="16384" width="11.42578125" style="15"/>
  </cols>
  <sheetData>
    <row r="1" spans="1:11" hidden="1" x14ac:dyDescent="0.25">
      <c r="B1" s="15" t="s">
        <v>131</v>
      </c>
      <c r="C1" s="15" t="s">
        <v>132</v>
      </c>
      <c r="D1" s="15" t="s">
        <v>133</v>
      </c>
      <c r="F1" s="15" t="s">
        <v>130</v>
      </c>
      <c r="G1" s="15" t="s">
        <v>131</v>
      </c>
      <c r="H1" s="15" t="s">
        <v>132</v>
      </c>
      <c r="I1" s="15" t="s">
        <v>133</v>
      </c>
    </row>
    <row r="2" spans="1:11" hidden="1" x14ac:dyDescent="0.25">
      <c r="A2" s="35">
        <v>2010</v>
      </c>
      <c r="B2" s="15">
        <v>79.5</v>
      </c>
      <c r="C2" s="15">
        <v>78</v>
      </c>
      <c r="D2" s="15">
        <v>75.2</v>
      </c>
      <c r="E2" s="35">
        <v>2010</v>
      </c>
      <c r="F2" s="15" t="e">
        <f>+#REF!/100</f>
        <v>#REF!</v>
      </c>
      <c r="G2" s="15">
        <f t="shared" ref="G2:I9" si="0">+B2/100</f>
        <v>0.79500000000000004</v>
      </c>
      <c r="H2" s="15">
        <f t="shared" si="0"/>
        <v>0.78</v>
      </c>
      <c r="I2" s="15">
        <f t="shared" si="0"/>
        <v>0.752</v>
      </c>
    </row>
    <row r="3" spans="1:11" hidden="1" x14ac:dyDescent="0.25">
      <c r="A3" s="35">
        <v>2011</v>
      </c>
      <c r="B3" s="15">
        <v>79.2</v>
      </c>
      <c r="C3" s="15">
        <v>72.5</v>
      </c>
      <c r="D3" s="15">
        <v>72.5</v>
      </c>
      <c r="E3" s="35">
        <v>2011</v>
      </c>
      <c r="F3" s="15" t="e">
        <f>+#REF!/100</f>
        <v>#REF!</v>
      </c>
      <c r="G3" s="15">
        <f t="shared" si="0"/>
        <v>0.79200000000000004</v>
      </c>
      <c r="H3" s="15">
        <f t="shared" si="0"/>
        <v>0.72499999999999998</v>
      </c>
      <c r="I3" s="15">
        <f t="shared" si="0"/>
        <v>0.72499999999999998</v>
      </c>
    </row>
    <row r="4" spans="1:11" hidden="1" x14ac:dyDescent="0.25">
      <c r="A4" s="35">
        <v>2012</v>
      </c>
      <c r="B4" s="15">
        <v>78.8</v>
      </c>
      <c r="C4" s="15">
        <v>78</v>
      </c>
      <c r="D4" s="15">
        <v>77.400000000000006</v>
      </c>
      <c r="E4" s="35">
        <v>2012</v>
      </c>
      <c r="F4" s="15" t="e">
        <f>+#REF!/100</f>
        <v>#REF!</v>
      </c>
      <c r="G4" s="15">
        <f t="shared" si="0"/>
        <v>0.78799999999999992</v>
      </c>
      <c r="H4" s="15">
        <f t="shared" si="0"/>
        <v>0.78</v>
      </c>
      <c r="I4" s="15">
        <f t="shared" si="0"/>
        <v>0.77400000000000002</v>
      </c>
    </row>
    <row r="5" spans="1:11" hidden="1" x14ac:dyDescent="0.25">
      <c r="A5" s="35">
        <v>2013</v>
      </c>
      <c r="B5" s="15">
        <v>79.7</v>
      </c>
      <c r="C5" s="15">
        <v>78</v>
      </c>
      <c r="D5" s="15">
        <v>70.8</v>
      </c>
      <c r="E5" s="35">
        <v>2013</v>
      </c>
      <c r="F5" s="15" t="e">
        <f>+#REF!/100</f>
        <v>#REF!</v>
      </c>
      <c r="G5" s="15">
        <f t="shared" si="0"/>
        <v>0.79700000000000004</v>
      </c>
      <c r="H5" s="15">
        <f t="shared" si="0"/>
        <v>0.78</v>
      </c>
      <c r="I5" s="15">
        <f t="shared" si="0"/>
        <v>0.70799999999999996</v>
      </c>
    </row>
    <row r="6" spans="1:11" hidden="1" x14ac:dyDescent="0.25">
      <c r="A6" s="35">
        <v>2014</v>
      </c>
      <c r="B6" s="15">
        <v>76.8</v>
      </c>
      <c r="C6" s="15">
        <v>75.900000000000006</v>
      </c>
      <c r="D6" s="15">
        <v>81.7</v>
      </c>
      <c r="E6" s="35">
        <v>2014</v>
      </c>
      <c r="F6" s="15" t="e">
        <f>+#REF!/100</f>
        <v>#REF!</v>
      </c>
      <c r="G6" s="15">
        <f t="shared" si="0"/>
        <v>0.76800000000000002</v>
      </c>
      <c r="H6" s="15">
        <f t="shared" si="0"/>
        <v>0.75900000000000001</v>
      </c>
      <c r="I6" s="15">
        <f t="shared" si="0"/>
        <v>0.81700000000000006</v>
      </c>
    </row>
    <row r="7" spans="1:11" hidden="1" x14ac:dyDescent="0.25">
      <c r="A7" s="35">
        <v>2015</v>
      </c>
      <c r="B7" s="15">
        <v>76.900000000000006</v>
      </c>
      <c r="C7" s="15">
        <v>75.900000000000006</v>
      </c>
      <c r="D7" s="15">
        <v>80.3</v>
      </c>
      <c r="E7" s="35">
        <v>2015</v>
      </c>
      <c r="F7" s="15" t="e">
        <f>+#REF!/100</f>
        <v>#REF!</v>
      </c>
      <c r="G7" s="15">
        <f t="shared" si="0"/>
        <v>0.76900000000000002</v>
      </c>
      <c r="H7" s="15">
        <f t="shared" si="0"/>
        <v>0.75900000000000001</v>
      </c>
      <c r="I7" s="15">
        <f t="shared" si="0"/>
        <v>0.80299999999999994</v>
      </c>
    </row>
    <row r="8" spans="1:11" hidden="1" x14ac:dyDescent="0.25">
      <c r="A8" s="35">
        <v>2016</v>
      </c>
      <c r="B8" s="15">
        <v>76.2</v>
      </c>
      <c r="C8" s="15">
        <v>77.900000000000006</v>
      </c>
      <c r="D8" s="15">
        <v>80.7</v>
      </c>
      <c r="E8" s="35">
        <v>2016</v>
      </c>
      <c r="F8" s="15" t="e">
        <f>+#REF!/100</f>
        <v>#REF!</v>
      </c>
      <c r="G8" s="15">
        <f t="shared" si="0"/>
        <v>0.76200000000000001</v>
      </c>
      <c r="H8" s="15">
        <f t="shared" si="0"/>
        <v>0.77900000000000003</v>
      </c>
      <c r="I8" s="15">
        <f t="shared" si="0"/>
        <v>0.80700000000000005</v>
      </c>
    </row>
    <row r="9" spans="1:11" hidden="1" x14ac:dyDescent="0.25">
      <c r="A9" s="35">
        <v>2017</v>
      </c>
      <c r="B9" s="15">
        <v>74.2</v>
      </c>
      <c r="C9" s="15">
        <v>73.2</v>
      </c>
      <c r="D9" s="15">
        <v>77.8</v>
      </c>
      <c r="E9" s="35">
        <v>2017</v>
      </c>
      <c r="F9" s="15" t="e">
        <f>+#REF!/100</f>
        <v>#REF!</v>
      </c>
      <c r="G9" s="15">
        <f t="shared" si="0"/>
        <v>0.74199999999999999</v>
      </c>
      <c r="H9" s="15">
        <f t="shared" si="0"/>
        <v>0.73199999999999998</v>
      </c>
      <c r="I9" s="15">
        <f t="shared" si="0"/>
        <v>0.77800000000000002</v>
      </c>
    </row>
    <row r="10" spans="1:11" hidden="1" x14ac:dyDescent="0.25">
      <c r="A10" s="35"/>
    </row>
    <row r="11" spans="1:11" hidden="1" x14ac:dyDescent="0.25">
      <c r="A11" s="35"/>
    </row>
    <row r="12" spans="1:11" hidden="1" x14ac:dyDescent="0.25">
      <c r="A12" s="35"/>
    </row>
    <row r="13" spans="1:11" hidden="1" x14ac:dyDescent="0.25">
      <c r="A13" s="35"/>
    </row>
    <row r="14" spans="1:11" x14ac:dyDescent="0.25">
      <c r="A14" s="36"/>
      <c r="B14" s="6">
        <v>2010</v>
      </c>
      <c r="C14" s="6">
        <f t="shared" ref="C14:H14" si="1">+B14+1</f>
        <v>2011</v>
      </c>
      <c r="D14" s="6">
        <f t="shared" si="1"/>
        <v>2012</v>
      </c>
      <c r="E14" s="6">
        <f t="shared" si="1"/>
        <v>2013</v>
      </c>
      <c r="F14" s="6">
        <f t="shared" si="1"/>
        <v>2014</v>
      </c>
      <c r="G14" s="6">
        <f t="shared" si="1"/>
        <v>2015</v>
      </c>
      <c r="H14" s="6">
        <f t="shared" si="1"/>
        <v>2016</v>
      </c>
      <c r="I14" s="37" t="s">
        <v>134</v>
      </c>
    </row>
    <row r="15" spans="1:11" hidden="1" x14ac:dyDescent="0.25">
      <c r="A15" s="36" t="s">
        <v>135</v>
      </c>
      <c r="B15" s="38">
        <f>+[8]Gini!E17/100</f>
        <v>0.75</v>
      </c>
      <c r="C15" s="38">
        <f>+[8]Gini!H59/100</f>
        <v>0.77700000000000002</v>
      </c>
      <c r="D15" s="38">
        <f>+[8]Gini!K61/100</f>
        <v>0.77099999999999991</v>
      </c>
      <c r="E15" s="38">
        <f>+[8]Gini!N60/100</f>
        <v>0.77099999999999991</v>
      </c>
      <c r="F15" s="38">
        <f>+[8]Gini!Q60/100</f>
        <v>0.77500000000000002</v>
      </c>
      <c r="G15" s="38">
        <f>+[8]Gini!T60/100</f>
        <v>0.78900000000000003</v>
      </c>
      <c r="H15" s="38">
        <f>+[8]Gini!W59/100</f>
        <v>0.79099999999999993</v>
      </c>
      <c r="I15" s="39">
        <f t="shared" ref="I15:I26" si="2">+AVERAGE(B15:H15)</f>
        <v>0.7748571428571428</v>
      </c>
      <c r="J15" s="40" t="e">
        <f>+(#REF!+B15+C15+D15+E15+F15+G15+H15)/8</f>
        <v>#REF!</v>
      </c>
      <c r="K15" s="40" t="e">
        <f>+I15-J15</f>
        <v>#REF!</v>
      </c>
    </row>
    <row r="16" spans="1:11" hidden="1" x14ac:dyDescent="0.25">
      <c r="A16" s="36" t="s">
        <v>136</v>
      </c>
      <c r="B16" s="38">
        <f>+[8]Gini!E90/100</f>
        <v>0.67500000000000004</v>
      </c>
      <c r="C16" s="38">
        <f>+[8]Gini!H4/100</f>
        <v>0.78200000000000003</v>
      </c>
      <c r="D16" s="38">
        <f>+[8]Gini!K6/100</f>
        <v>0.79599999999999993</v>
      </c>
      <c r="E16" s="38">
        <f>+[8]Gini!N6/100</f>
        <v>0.80900000000000005</v>
      </c>
      <c r="F16" s="38">
        <f>+[8]Gini!Q6/100</f>
        <v>0.81799999999999995</v>
      </c>
      <c r="G16" s="38">
        <f>+[8]Gini!T6/100</f>
        <v>0.78700000000000003</v>
      </c>
      <c r="H16" s="38">
        <f>+[8]Gini!W6/100</f>
        <v>0.72299999999999998</v>
      </c>
      <c r="I16" s="39">
        <f t="shared" si="2"/>
        <v>0.77000000000000013</v>
      </c>
      <c r="J16" s="40" t="e">
        <f>+(#REF!+B16+C16+D16+E16+F16+G16+H16)/8</f>
        <v>#REF!</v>
      </c>
      <c r="K16" s="40" t="e">
        <f t="shared" ref="K16:K26" si="3">+I16-J16</f>
        <v>#REF!</v>
      </c>
    </row>
    <row r="17" spans="1:11" hidden="1" x14ac:dyDescent="0.25">
      <c r="A17" s="36" t="s">
        <v>137</v>
      </c>
      <c r="B17" s="38">
        <f>+[8]Gini!E95/100</f>
        <v>0.75599999999999989</v>
      </c>
      <c r="C17" s="38">
        <f>+[8]Gini!H20/100</f>
        <v>0.81200000000000006</v>
      </c>
      <c r="D17" s="38">
        <f>+[8]Gini!K22/100</f>
        <v>0.82099999999999995</v>
      </c>
      <c r="E17" s="38">
        <f>+[8]Gini!N22/100</f>
        <v>0.82299999999999995</v>
      </c>
      <c r="F17" s="38">
        <f>+[8]Gini!Q22/100</f>
        <v>0.83</v>
      </c>
      <c r="G17" s="38">
        <f>+[8]Gini!T22/100</f>
        <v>0.82900000000000007</v>
      </c>
      <c r="H17" s="38">
        <f>+[8]Gini!W22/100</f>
        <v>0.83200000000000007</v>
      </c>
      <c r="I17" s="39">
        <f t="shared" si="2"/>
        <v>0.81471428571428561</v>
      </c>
      <c r="J17" s="40" t="e">
        <f>+(#REF!+B17+C17+D17+E17+F17+G17+H17)/8</f>
        <v>#REF!</v>
      </c>
      <c r="K17" s="40" t="e">
        <f t="shared" si="3"/>
        <v>#REF!</v>
      </c>
    </row>
    <row r="18" spans="1:11" hidden="1" x14ac:dyDescent="0.25">
      <c r="A18" s="36" t="s">
        <v>130</v>
      </c>
      <c r="B18" s="38">
        <v>0.78200000000000003</v>
      </c>
      <c r="C18" s="38">
        <v>0.77400000000000002</v>
      </c>
      <c r="D18" s="38">
        <v>0.81400000000000006</v>
      </c>
      <c r="E18" s="38">
        <v>0.78900000000000003</v>
      </c>
      <c r="F18" s="38">
        <v>0.79500000000000004</v>
      </c>
      <c r="G18" s="38">
        <v>0.80500000000000005</v>
      </c>
      <c r="H18" s="38">
        <v>0.78599999999999992</v>
      </c>
      <c r="I18" s="39">
        <f t="shared" si="2"/>
        <v>0.79214285714285715</v>
      </c>
      <c r="J18" s="40" t="e">
        <f>+(#REF!+B18+C18+D18+E18+F18+G18+H18)/8</f>
        <v>#REF!</v>
      </c>
      <c r="K18" s="40" t="e">
        <f t="shared" si="3"/>
        <v>#REF!</v>
      </c>
    </row>
    <row r="19" spans="1:11" hidden="1" x14ac:dyDescent="0.25">
      <c r="A19" s="36" t="s">
        <v>131</v>
      </c>
      <c r="B19" s="38">
        <v>0.79200000000000004</v>
      </c>
      <c r="C19" s="38">
        <v>0.78799999999999992</v>
      </c>
      <c r="D19" s="38">
        <v>0.79700000000000004</v>
      </c>
      <c r="E19" s="38">
        <v>0.76800000000000002</v>
      </c>
      <c r="F19" s="38">
        <v>0.76900000000000002</v>
      </c>
      <c r="G19" s="38">
        <v>0.76200000000000001</v>
      </c>
      <c r="H19" s="38">
        <v>0.74199999999999999</v>
      </c>
      <c r="I19" s="39">
        <f t="shared" si="2"/>
        <v>0.77400000000000002</v>
      </c>
      <c r="J19" s="40" t="e">
        <f>+(#REF!+B19+C19+D19+E19+F19+G19+H19)/8</f>
        <v>#REF!</v>
      </c>
      <c r="K19" s="40" t="e">
        <f t="shared" si="3"/>
        <v>#REF!</v>
      </c>
    </row>
    <row r="20" spans="1:11" hidden="1" x14ac:dyDescent="0.25">
      <c r="A20" s="36" t="s">
        <v>138</v>
      </c>
      <c r="B20" s="38">
        <f>+[8]Gini!E39/100</f>
        <v>0.63400000000000001</v>
      </c>
      <c r="C20" s="38">
        <f>+[8]Gini!H136/100</f>
        <v>0.66200000000000003</v>
      </c>
      <c r="D20" s="38">
        <f>+[8]Gini!K143/100</f>
        <v>0.66099999999999992</v>
      </c>
      <c r="E20" s="38">
        <f>+[8]Gini!N142/100</f>
        <v>0.67099999999999993</v>
      </c>
      <c r="F20" s="38">
        <f>+[8]Gini!Q142/100</f>
        <v>0.67099999999999993</v>
      </c>
      <c r="G20" s="38">
        <f>+[8]Gini!T142/100</f>
        <v>0.68</v>
      </c>
      <c r="H20" s="38">
        <f>+[8]Gini!W141/100</f>
        <v>0.65700000000000003</v>
      </c>
      <c r="I20" s="39">
        <f t="shared" si="2"/>
        <v>0.66228571428571414</v>
      </c>
      <c r="J20" s="40" t="e">
        <f>+(#REF!+B20+C20+D20+E20+F20+G20+H20)/8</f>
        <v>#REF!</v>
      </c>
      <c r="K20" s="40" t="e">
        <f t="shared" si="3"/>
        <v>#REF!</v>
      </c>
    </row>
    <row r="21" spans="1:11" hidden="1" x14ac:dyDescent="0.25">
      <c r="A21" s="36" t="s">
        <v>139</v>
      </c>
      <c r="B21" s="38">
        <f>+[8]Gini!E16/100</f>
        <v>0.754</v>
      </c>
      <c r="C21" s="38">
        <f>+[8]Gini!H55/100</f>
        <v>0.755</v>
      </c>
      <c r="D21" s="38">
        <f>+[8]Gini!K57/100</f>
        <v>0.69</v>
      </c>
      <c r="E21" s="38">
        <f>+[8]Gini!N56/100</f>
        <v>0.69700000000000006</v>
      </c>
      <c r="F21" s="38">
        <f>+[8]Gini!Q56/100</f>
        <v>0.70299999999999996</v>
      </c>
      <c r="G21" s="38">
        <f>+[8]Gini!T56/100</f>
        <v>0.72</v>
      </c>
      <c r="H21" s="38">
        <f>+[8]Gini!W55/100</f>
        <v>0.70200000000000007</v>
      </c>
      <c r="I21" s="39">
        <f t="shared" si="2"/>
        <v>0.7172857142857143</v>
      </c>
      <c r="J21" s="40" t="e">
        <f>+(#REF!+B21+C21+D21+E21+F21+G21+H21)/8</f>
        <v>#REF!</v>
      </c>
      <c r="K21" s="40" t="e">
        <f t="shared" si="3"/>
        <v>#REF!</v>
      </c>
    </row>
    <row r="22" spans="1:11" hidden="1" x14ac:dyDescent="0.25">
      <c r="A22" s="36" t="s">
        <v>132</v>
      </c>
      <c r="B22" s="38">
        <v>0.72499999999999998</v>
      </c>
      <c r="C22" s="38">
        <v>0.78</v>
      </c>
      <c r="D22" s="38">
        <v>0.78</v>
      </c>
      <c r="E22" s="38">
        <v>0.75900000000000001</v>
      </c>
      <c r="F22" s="38">
        <v>0.75900000000000001</v>
      </c>
      <c r="G22" s="38">
        <v>0.77900000000000003</v>
      </c>
      <c r="H22" s="38">
        <v>0.73199999999999998</v>
      </c>
      <c r="I22" s="39">
        <f t="shared" si="2"/>
        <v>0.75914285714285712</v>
      </c>
      <c r="J22" s="40" t="e">
        <f>+(#REF!+B22+C22+D22+E22+F22+G22+H22)/8</f>
        <v>#REF!</v>
      </c>
      <c r="K22" s="40" t="e">
        <f t="shared" si="3"/>
        <v>#REF!</v>
      </c>
    </row>
    <row r="23" spans="1:11" x14ac:dyDescent="0.25">
      <c r="A23" s="36" t="s">
        <v>133</v>
      </c>
      <c r="B23" s="38">
        <v>0.752</v>
      </c>
      <c r="C23" s="38">
        <v>0.72499999999999998</v>
      </c>
      <c r="D23" s="38">
        <v>0.77400000000000002</v>
      </c>
      <c r="E23" s="38">
        <v>0.70799999999999996</v>
      </c>
      <c r="F23" s="38">
        <v>0.81700000000000006</v>
      </c>
      <c r="G23" s="38">
        <v>0.80299999999999994</v>
      </c>
      <c r="H23" s="38">
        <v>0.80700000000000005</v>
      </c>
      <c r="I23" s="39">
        <f t="shared" si="2"/>
        <v>0.76942857142857146</v>
      </c>
      <c r="J23" s="40" t="e">
        <f>+(#REF!+B23+C23+D23+E23+F23+G23+H23)/8</f>
        <v>#REF!</v>
      </c>
      <c r="K23" s="40" t="e">
        <f t="shared" si="3"/>
        <v>#REF!</v>
      </c>
    </row>
    <row r="24" spans="1:11" hidden="1" x14ac:dyDescent="0.25">
      <c r="A24" s="36" t="s">
        <v>140</v>
      </c>
      <c r="B24" s="38">
        <f>+[8]Gini!E43/100</f>
        <v>0.67</v>
      </c>
      <c r="C24" s="38">
        <f>+[8]Gini!H158/100</f>
        <v>0.67500000000000004</v>
      </c>
      <c r="D24" s="38">
        <f>+[8]Gini!K166/100</f>
        <v>0.67700000000000005</v>
      </c>
      <c r="E24" s="38">
        <f>+[8]Gini!N166/100</f>
        <v>0.68200000000000005</v>
      </c>
      <c r="F24" s="38">
        <f>+[8]Gini!Q166/100</f>
        <v>0.67799999999999994</v>
      </c>
      <c r="G24" s="38">
        <f>+[8]Gini!T166/100</f>
        <v>0.73199999999999998</v>
      </c>
      <c r="H24" s="38">
        <f>+[8]Gini!W164/100</f>
        <v>0.73499999999999999</v>
      </c>
      <c r="I24" s="39">
        <f t="shared" si="2"/>
        <v>0.69271428571428573</v>
      </c>
      <c r="J24" s="40" t="e">
        <f>+(#REF!+B24+C24+D24+E24+F24+G24+H24)/8</f>
        <v>#REF!</v>
      </c>
      <c r="K24" s="40" t="e">
        <f t="shared" si="3"/>
        <v>#REF!</v>
      </c>
    </row>
    <row r="25" spans="1:11" hidden="1" x14ac:dyDescent="0.25">
      <c r="A25" s="36" t="s">
        <v>141</v>
      </c>
      <c r="B25" s="38">
        <f>+[8]Gini!E3/100</f>
        <v>0.82400000000000007</v>
      </c>
      <c r="C25" s="38">
        <f>+[8]Gini!H159/100</f>
        <v>0.85199999999999998</v>
      </c>
      <c r="D25" s="38">
        <f>+[8]Gini!K167/100</f>
        <v>0.85099999999999998</v>
      </c>
      <c r="E25" s="38">
        <f>+[8]Gini!N167/100</f>
        <v>0.84599999999999997</v>
      </c>
      <c r="F25" s="38">
        <f>+[8]Gini!Q167/100</f>
        <v>0.85</v>
      </c>
      <c r="G25" s="38">
        <f>+[8]Gini!T167/100</f>
        <v>0.86199999999999999</v>
      </c>
      <c r="H25" s="38">
        <f>+[8]Gini!W165/100</f>
        <v>0.8590000000000001</v>
      </c>
      <c r="I25" s="39">
        <f t="shared" si="2"/>
        <v>0.84914285714285709</v>
      </c>
      <c r="J25" s="40" t="e">
        <f>+(#REF!+B25+C25+D25+E25+F25+G25+H25)/8</f>
        <v>#REF!</v>
      </c>
      <c r="K25" s="40" t="e">
        <f t="shared" si="3"/>
        <v>#REF!</v>
      </c>
    </row>
    <row r="26" spans="1:11" hidden="1" x14ac:dyDescent="0.25">
      <c r="A26" s="36" t="s">
        <v>134</v>
      </c>
      <c r="B26" s="38">
        <f t="shared" ref="B26:H26" si="4">+AVERAGE(B15:B25)</f>
        <v>0.73763636363636376</v>
      </c>
      <c r="C26" s="38">
        <f t="shared" si="4"/>
        <v>0.76200000000000001</v>
      </c>
      <c r="D26" s="38">
        <f t="shared" si="4"/>
        <v>0.76654545454545442</v>
      </c>
      <c r="E26" s="38">
        <f t="shared" si="4"/>
        <v>0.75663636363636366</v>
      </c>
      <c r="F26" s="38">
        <f t="shared" si="4"/>
        <v>0.76954545454545464</v>
      </c>
      <c r="G26" s="38">
        <f t="shared" si="4"/>
        <v>0.77709090909090905</v>
      </c>
      <c r="H26" s="38">
        <f t="shared" si="4"/>
        <v>0.76054545454545464</v>
      </c>
      <c r="I26" s="39">
        <f t="shared" si="2"/>
        <v>0.76142857142857145</v>
      </c>
      <c r="J26" s="40" t="e">
        <f>+(#REF!+B26+C26+D26+E26+F26+G26+H26)/8</f>
        <v>#REF!</v>
      </c>
      <c r="K26" s="40" t="e">
        <f t="shared" si="3"/>
        <v>#REF!</v>
      </c>
    </row>
    <row r="27" spans="1:11" hidden="1" x14ac:dyDescent="0.25">
      <c r="A27" s="36"/>
      <c r="B27" s="41">
        <f t="shared" ref="B27:I27" si="5">+(B15+B16+B17+B18+B19+B20+B21+B22+B23+B24+B25)/11</f>
        <v>0.73763636363636376</v>
      </c>
      <c r="C27" s="41">
        <f t="shared" si="5"/>
        <v>0.76200000000000001</v>
      </c>
      <c r="D27" s="41">
        <f t="shared" si="5"/>
        <v>0.76654545454545442</v>
      </c>
      <c r="E27" s="41">
        <f t="shared" si="5"/>
        <v>0.75663636363636366</v>
      </c>
      <c r="F27" s="41">
        <f t="shared" si="5"/>
        <v>0.76954545454545464</v>
      </c>
      <c r="G27" s="41">
        <f t="shared" si="5"/>
        <v>0.77709090909090905</v>
      </c>
      <c r="H27" s="41">
        <f t="shared" si="5"/>
        <v>0.76054545454545464</v>
      </c>
      <c r="I27" s="40">
        <f t="shared" si="5"/>
        <v>0.76142857142857145</v>
      </c>
    </row>
    <row r="28" spans="1:11" hidden="1" x14ac:dyDescent="0.25">
      <c r="A28" s="36"/>
      <c r="B28" s="41">
        <f t="shared" ref="B28:I28" si="6">+B26-B27</f>
        <v>0</v>
      </c>
      <c r="C28" s="41">
        <f t="shared" si="6"/>
        <v>0</v>
      </c>
      <c r="D28" s="41">
        <f t="shared" si="6"/>
        <v>0</v>
      </c>
      <c r="E28" s="41">
        <f t="shared" si="6"/>
        <v>0</v>
      </c>
      <c r="F28" s="41">
        <f t="shared" si="6"/>
        <v>0</v>
      </c>
      <c r="G28" s="41">
        <f t="shared" si="6"/>
        <v>0</v>
      </c>
      <c r="H28" s="41">
        <f t="shared" si="6"/>
        <v>0</v>
      </c>
      <c r="I28" s="40">
        <f t="shared" si="6"/>
        <v>0</v>
      </c>
    </row>
    <row r="29" spans="1:11" hidden="1" x14ac:dyDescent="0.25">
      <c r="A29" s="36"/>
      <c r="B29" s="1"/>
      <c r="C29" s="1"/>
      <c r="D29" s="1"/>
      <c r="E29" s="1"/>
      <c r="F29" s="1"/>
      <c r="G29" s="1"/>
      <c r="H29" s="1"/>
    </row>
    <row r="30" spans="1:11" hidden="1" x14ac:dyDescent="0.25">
      <c r="A30" s="36"/>
      <c r="B30" s="1"/>
      <c r="C30" s="1"/>
      <c r="D30" s="1"/>
      <c r="E30" s="1"/>
      <c r="F30" s="1"/>
      <c r="G30" s="1"/>
      <c r="H30" s="1"/>
    </row>
    <row r="31" spans="1:11" x14ac:dyDescent="0.25">
      <c r="A31" s="36" t="s">
        <v>142</v>
      </c>
      <c r="B31" s="1"/>
      <c r="C31" s="1"/>
      <c r="D31" s="1"/>
      <c r="E31" s="1"/>
      <c r="F31" s="42"/>
      <c r="G31" s="43">
        <v>0.69</v>
      </c>
      <c r="H31" s="43">
        <v>0.7</v>
      </c>
    </row>
    <row r="32" spans="1:11" x14ac:dyDescent="0.25">
      <c r="A32" s="35"/>
    </row>
    <row r="33" spans="1:1" x14ac:dyDescent="0.25">
      <c r="A33" s="35"/>
    </row>
    <row r="34" spans="1:1" x14ac:dyDescent="0.25">
      <c r="A34" s="35"/>
    </row>
    <row r="35" spans="1:1" x14ac:dyDescent="0.25">
      <c r="A35" s="35"/>
    </row>
    <row r="36" spans="1:1" x14ac:dyDescent="0.25">
      <c r="A36" s="35"/>
    </row>
    <row r="37" spans="1:1" x14ac:dyDescent="0.25">
      <c r="A37" s="35"/>
    </row>
    <row r="38" spans="1:1" x14ac:dyDescent="0.25">
      <c r="A38" s="35"/>
    </row>
    <row r="39" spans="1:1" x14ac:dyDescent="0.25">
      <c r="A39" s="35"/>
    </row>
    <row r="40" spans="1:1" x14ac:dyDescent="0.25">
      <c r="A40" s="35"/>
    </row>
    <row r="41" spans="1:1" x14ac:dyDescent="0.25">
      <c r="A41" s="35"/>
    </row>
    <row r="42" spans="1:1" x14ac:dyDescent="0.25">
      <c r="A42" s="35"/>
    </row>
    <row r="43" spans="1:1" x14ac:dyDescent="0.25">
      <c r="A43" s="35"/>
    </row>
    <row r="44" spans="1:1" x14ac:dyDescent="0.25">
      <c r="A44" s="35"/>
    </row>
    <row r="45" spans="1:1" x14ac:dyDescent="0.25">
      <c r="A45" s="35"/>
    </row>
    <row r="46" spans="1:1" x14ac:dyDescent="0.25">
      <c r="A46" s="35"/>
    </row>
    <row r="47" spans="1:1" x14ac:dyDescent="0.25">
      <c r="A47" s="35"/>
    </row>
    <row r="48" spans="1:1" x14ac:dyDescent="0.25">
      <c r="A48" s="35"/>
    </row>
    <row r="49" spans="1:1" x14ac:dyDescent="0.25">
      <c r="A49" s="35"/>
    </row>
    <row r="50" spans="1:1" x14ac:dyDescent="0.25">
      <c r="A50" s="35"/>
    </row>
    <row r="51" spans="1:1" x14ac:dyDescent="0.25">
      <c r="A51" s="35"/>
    </row>
    <row r="52" spans="1:1" x14ac:dyDescent="0.25">
      <c r="A52" s="35"/>
    </row>
    <row r="53" spans="1:1" x14ac:dyDescent="0.25">
      <c r="A53" s="35"/>
    </row>
    <row r="54" spans="1:1" x14ac:dyDescent="0.25">
      <c r="A54" s="35"/>
    </row>
    <row r="55" spans="1:1" x14ac:dyDescent="0.25">
      <c r="A55" s="35"/>
    </row>
    <row r="56" spans="1:1" x14ac:dyDescent="0.25">
      <c r="A56" s="35"/>
    </row>
    <row r="57" spans="1:1" x14ac:dyDescent="0.25">
      <c r="A57" s="35"/>
    </row>
    <row r="58" spans="1:1" x14ac:dyDescent="0.25">
      <c r="A58" s="35"/>
    </row>
    <row r="59" spans="1:1" x14ac:dyDescent="0.25">
      <c r="A59" s="35"/>
    </row>
    <row r="60" spans="1:1" x14ac:dyDescent="0.25">
      <c r="A60" s="35"/>
    </row>
    <row r="61" spans="1:1" x14ac:dyDescent="0.25">
      <c r="A61" s="35"/>
    </row>
    <row r="62" spans="1:1" x14ac:dyDescent="0.25">
      <c r="A62" s="35"/>
    </row>
    <row r="63" spans="1:1" x14ac:dyDescent="0.25">
      <c r="A63" s="35"/>
    </row>
    <row r="64" spans="1:1" x14ac:dyDescent="0.25">
      <c r="A64" s="35"/>
    </row>
    <row r="65" spans="1:1" x14ac:dyDescent="0.25">
      <c r="A65" s="35"/>
    </row>
    <row r="66" spans="1:1" x14ac:dyDescent="0.25">
      <c r="A66" s="35"/>
    </row>
    <row r="67" spans="1:1" x14ac:dyDescent="0.25">
      <c r="A67" s="35"/>
    </row>
    <row r="68" spans="1:1" x14ac:dyDescent="0.25">
      <c r="A68" s="35"/>
    </row>
    <row r="69" spans="1:1" x14ac:dyDescent="0.25">
      <c r="A69" s="35"/>
    </row>
    <row r="70" spans="1:1" x14ac:dyDescent="0.25">
      <c r="A70" s="35"/>
    </row>
    <row r="71" spans="1:1" x14ac:dyDescent="0.25">
      <c r="A71" s="35"/>
    </row>
    <row r="72" spans="1:1" x14ac:dyDescent="0.25">
      <c r="A72" s="35"/>
    </row>
    <row r="73" spans="1:1" x14ac:dyDescent="0.25">
      <c r="A73" s="35"/>
    </row>
    <row r="74" spans="1:1" x14ac:dyDescent="0.25">
      <c r="A74" s="35"/>
    </row>
    <row r="75" spans="1:1" x14ac:dyDescent="0.25">
      <c r="A75" s="35"/>
    </row>
    <row r="76" spans="1:1" x14ac:dyDescent="0.25">
      <c r="A76" s="35"/>
    </row>
    <row r="77" spans="1:1" x14ac:dyDescent="0.25">
      <c r="A77" s="35"/>
    </row>
    <row r="78" spans="1:1" x14ac:dyDescent="0.25">
      <c r="A78" s="35"/>
    </row>
    <row r="79" spans="1:1" x14ac:dyDescent="0.25">
      <c r="A79" s="35"/>
    </row>
    <row r="80" spans="1:1" x14ac:dyDescent="0.25">
      <c r="A80" s="35"/>
    </row>
    <row r="81" spans="1:1" x14ac:dyDescent="0.25">
      <c r="A81" s="35"/>
    </row>
    <row r="82" spans="1:1" x14ac:dyDescent="0.25">
      <c r="A82" s="35"/>
    </row>
    <row r="83" spans="1:1" x14ac:dyDescent="0.25">
      <c r="A83" s="35"/>
    </row>
    <row r="84" spans="1:1" x14ac:dyDescent="0.25">
      <c r="A84" s="35"/>
    </row>
    <row r="85" spans="1:1" x14ac:dyDescent="0.25">
      <c r="A85" s="35"/>
    </row>
    <row r="86" spans="1:1" x14ac:dyDescent="0.25">
      <c r="A86" s="35"/>
    </row>
    <row r="87" spans="1:1" x14ac:dyDescent="0.25">
      <c r="A87" s="35"/>
    </row>
    <row r="88" spans="1:1" x14ac:dyDescent="0.25">
      <c r="A88" s="35"/>
    </row>
    <row r="89" spans="1:1" x14ac:dyDescent="0.25">
      <c r="A89" s="35"/>
    </row>
    <row r="90" spans="1:1" x14ac:dyDescent="0.25">
      <c r="A90" s="35"/>
    </row>
    <row r="91" spans="1:1" x14ac:dyDescent="0.25">
      <c r="A91" s="35"/>
    </row>
    <row r="92" spans="1:1" x14ac:dyDescent="0.25">
      <c r="A92" s="35"/>
    </row>
    <row r="93" spans="1:1" x14ac:dyDescent="0.25">
      <c r="A93" s="35"/>
    </row>
    <row r="94" spans="1:1" x14ac:dyDescent="0.25">
      <c r="A94" s="35"/>
    </row>
    <row r="95" spans="1:1" x14ac:dyDescent="0.25">
      <c r="A95" s="35"/>
    </row>
    <row r="96" spans="1:1" x14ac:dyDescent="0.25">
      <c r="A96" s="35"/>
    </row>
    <row r="97" spans="1:1" x14ac:dyDescent="0.25">
      <c r="A97" s="35"/>
    </row>
    <row r="98" spans="1:1" x14ac:dyDescent="0.25">
      <c r="A98" s="35"/>
    </row>
    <row r="99" spans="1:1" x14ac:dyDescent="0.25">
      <c r="A99" s="35"/>
    </row>
    <row r="100" spans="1:1" x14ac:dyDescent="0.25">
      <c r="A100" s="35"/>
    </row>
    <row r="101" spans="1:1" x14ac:dyDescent="0.25">
      <c r="A101" s="35"/>
    </row>
    <row r="102" spans="1:1" x14ac:dyDescent="0.25">
      <c r="A102" s="35"/>
    </row>
    <row r="103" spans="1:1" x14ac:dyDescent="0.25">
      <c r="A103" s="35"/>
    </row>
    <row r="104" spans="1:1" x14ac:dyDescent="0.25">
      <c r="A104" s="35"/>
    </row>
    <row r="105" spans="1:1" x14ac:dyDescent="0.25">
      <c r="A105" s="35"/>
    </row>
    <row r="106" spans="1:1" x14ac:dyDescent="0.25">
      <c r="A106" s="35"/>
    </row>
    <row r="107" spans="1:1" x14ac:dyDescent="0.25">
      <c r="A107" s="35"/>
    </row>
    <row r="108" spans="1:1" x14ac:dyDescent="0.25">
      <c r="A108" s="35"/>
    </row>
    <row r="109" spans="1:1" x14ac:dyDescent="0.25">
      <c r="A109" s="35"/>
    </row>
    <row r="110" spans="1:1" x14ac:dyDescent="0.25">
      <c r="A110" s="35"/>
    </row>
    <row r="111" spans="1:1" x14ac:dyDescent="0.25">
      <c r="A111" s="35"/>
    </row>
    <row r="112" spans="1:1" x14ac:dyDescent="0.25">
      <c r="A112" s="35"/>
    </row>
    <row r="113" spans="1:1" x14ac:dyDescent="0.25">
      <c r="A113" s="35"/>
    </row>
    <row r="114" spans="1:1" x14ac:dyDescent="0.25">
      <c r="A114" s="35"/>
    </row>
    <row r="115" spans="1:1" x14ac:dyDescent="0.25">
      <c r="A115" s="35"/>
    </row>
    <row r="116" spans="1:1" x14ac:dyDescent="0.25">
      <c r="A116" s="35"/>
    </row>
    <row r="117" spans="1:1" x14ac:dyDescent="0.25">
      <c r="A117" s="35"/>
    </row>
    <row r="118" spans="1:1" x14ac:dyDescent="0.25">
      <c r="A118" s="35"/>
    </row>
    <row r="119" spans="1:1" x14ac:dyDescent="0.25">
      <c r="A119" s="35"/>
    </row>
    <row r="120" spans="1:1" x14ac:dyDescent="0.25">
      <c r="A120" s="35"/>
    </row>
    <row r="121" spans="1:1" x14ac:dyDescent="0.25">
      <c r="A121" s="35"/>
    </row>
    <row r="122" spans="1:1" x14ac:dyDescent="0.25">
      <c r="A122" s="35"/>
    </row>
    <row r="123" spans="1:1" x14ac:dyDescent="0.25">
      <c r="A123" s="35"/>
    </row>
    <row r="124" spans="1:1" x14ac:dyDescent="0.25">
      <c r="A124" s="35"/>
    </row>
    <row r="125" spans="1:1" x14ac:dyDescent="0.25">
      <c r="A125" s="35"/>
    </row>
    <row r="126" spans="1:1" x14ac:dyDescent="0.25">
      <c r="A126" s="35"/>
    </row>
    <row r="127" spans="1:1" x14ac:dyDescent="0.25">
      <c r="A127" s="35"/>
    </row>
    <row r="128" spans="1:1" x14ac:dyDescent="0.25">
      <c r="A128" s="35"/>
    </row>
    <row r="129" spans="1:1" x14ac:dyDescent="0.25">
      <c r="A129" s="35"/>
    </row>
    <row r="130" spans="1:1" x14ac:dyDescent="0.25">
      <c r="A130" s="35"/>
    </row>
    <row r="131" spans="1:1" x14ac:dyDescent="0.25">
      <c r="A131" s="35"/>
    </row>
    <row r="132" spans="1:1" x14ac:dyDescent="0.25">
      <c r="A132" s="35"/>
    </row>
    <row r="133" spans="1:1" x14ac:dyDescent="0.25">
      <c r="A133" s="35"/>
    </row>
    <row r="134" spans="1:1" x14ac:dyDescent="0.25">
      <c r="A134" s="35"/>
    </row>
    <row r="135" spans="1:1" x14ac:dyDescent="0.25">
      <c r="A135" s="35"/>
    </row>
    <row r="136" spans="1:1" x14ac:dyDescent="0.25">
      <c r="A136" s="35"/>
    </row>
    <row r="137" spans="1:1" x14ac:dyDescent="0.25">
      <c r="A137" s="35"/>
    </row>
    <row r="138" spans="1:1" x14ac:dyDescent="0.25">
      <c r="A138" s="35"/>
    </row>
    <row r="139" spans="1:1" x14ac:dyDescent="0.25">
      <c r="A139" s="35"/>
    </row>
    <row r="140" spans="1:1" x14ac:dyDescent="0.25">
      <c r="A140" s="35"/>
    </row>
    <row r="141" spans="1:1" x14ac:dyDescent="0.25">
      <c r="A141" s="35"/>
    </row>
    <row r="142" spans="1:1" x14ac:dyDescent="0.25">
      <c r="A142" s="35"/>
    </row>
    <row r="143" spans="1:1" x14ac:dyDescent="0.25">
      <c r="A143" s="35"/>
    </row>
    <row r="144" spans="1:1" x14ac:dyDescent="0.25">
      <c r="A144" s="35"/>
    </row>
    <row r="145" spans="1:1" x14ac:dyDescent="0.25">
      <c r="A145" s="35"/>
    </row>
    <row r="146" spans="1:1" x14ac:dyDescent="0.25">
      <c r="A146" s="35"/>
    </row>
    <row r="147" spans="1:1" x14ac:dyDescent="0.25">
      <c r="A147" s="35"/>
    </row>
    <row r="148" spans="1:1" x14ac:dyDescent="0.25">
      <c r="A148" s="35"/>
    </row>
    <row r="149" spans="1:1" x14ac:dyDescent="0.25">
      <c r="A149" s="35"/>
    </row>
    <row r="150" spans="1:1" x14ac:dyDescent="0.25">
      <c r="A150" s="35"/>
    </row>
    <row r="151" spans="1:1" x14ac:dyDescent="0.25">
      <c r="A151" s="35"/>
    </row>
    <row r="152" spans="1:1" x14ac:dyDescent="0.25">
      <c r="A152" s="35"/>
    </row>
    <row r="153" spans="1:1" x14ac:dyDescent="0.25">
      <c r="A153" s="35"/>
    </row>
    <row r="154" spans="1:1" x14ac:dyDescent="0.25">
      <c r="A154" s="35"/>
    </row>
    <row r="155" spans="1:1" x14ac:dyDescent="0.25">
      <c r="A155" s="35"/>
    </row>
    <row r="156" spans="1:1" x14ac:dyDescent="0.25">
      <c r="A156" s="35"/>
    </row>
    <row r="157" spans="1:1" x14ac:dyDescent="0.25">
      <c r="A157" s="35"/>
    </row>
    <row r="158" spans="1:1" x14ac:dyDescent="0.25">
      <c r="A158" s="35"/>
    </row>
    <row r="159" spans="1:1" x14ac:dyDescent="0.25">
      <c r="A159" s="35"/>
    </row>
    <row r="160" spans="1:1" x14ac:dyDescent="0.25">
      <c r="A160" s="35"/>
    </row>
    <row r="161" spans="1:1" x14ac:dyDescent="0.25">
      <c r="A161" s="35"/>
    </row>
    <row r="162" spans="1:1" x14ac:dyDescent="0.25">
      <c r="A162" s="35"/>
    </row>
    <row r="163" spans="1:1" x14ac:dyDescent="0.25">
      <c r="A163" s="35"/>
    </row>
    <row r="164" spans="1:1" x14ac:dyDescent="0.25">
      <c r="A164" s="35"/>
    </row>
    <row r="165" spans="1:1" x14ac:dyDescent="0.25">
      <c r="A165" s="35"/>
    </row>
    <row r="166" spans="1:1" x14ac:dyDescent="0.25">
      <c r="A166" s="35"/>
    </row>
    <row r="167" spans="1:1" x14ac:dyDescent="0.25">
      <c r="A167" s="35"/>
    </row>
    <row r="168" spans="1:1" x14ac:dyDescent="0.25">
      <c r="A168" s="35"/>
    </row>
    <row r="169" spans="1:1" x14ac:dyDescent="0.25">
      <c r="A169" s="35"/>
    </row>
    <row r="170" spans="1:1" x14ac:dyDescent="0.25">
      <c r="A170" s="35"/>
    </row>
    <row r="171" spans="1:1" x14ac:dyDescent="0.25">
      <c r="A171" s="35"/>
    </row>
    <row r="172" spans="1:1" x14ac:dyDescent="0.25">
      <c r="A172" s="35"/>
    </row>
    <row r="173" spans="1:1" x14ac:dyDescent="0.25">
      <c r="A173" s="35"/>
    </row>
    <row r="174" spans="1:1" x14ac:dyDescent="0.25">
      <c r="A174" s="35"/>
    </row>
    <row r="175" spans="1:1" x14ac:dyDescent="0.25">
      <c r="A175" s="35"/>
    </row>
    <row r="176" spans="1:1" x14ac:dyDescent="0.25">
      <c r="A176" s="35"/>
    </row>
    <row r="177" spans="1:1" x14ac:dyDescent="0.25">
      <c r="A177" s="35"/>
    </row>
    <row r="178" spans="1:1" x14ac:dyDescent="0.25">
      <c r="A178" s="35"/>
    </row>
    <row r="179" spans="1:1" x14ac:dyDescent="0.25">
      <c r="A179" s="35"/>
    </row>
    <row r="180" spans="1:1" x14ac:dyDescent="0.25">
      <c r="A180" s="35"/>
    </row>
    <row r="181" spans="1:1" x14ac:dyDescent="0.25">
      <c r="A181" s="35"/>
    </row>
    <row r="182" spans="1:1" x14ac:dyDescent="0.25">
      <c r="A182" s="35"/>
    </row>
    <row r="183" spans="1:1" x14ac:dyDescent="0.25">
      <c r="A183" s="3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workbookViewId="0">
      <selection activeCell="B1" sqref="B1"/>
    </sheetView>
  </sheetViews>
  <sheetFormatPr baseColWidth="10" defaultRowHeight="15" x14ac:dyDescent="0.25"/>
  <cols>
    <col min="1" max="1" width="11.42578125" style="15"/>
    <col min="2" max="2" width="13" style="15" bestFit="1" customWidth="1"/>
    <col min="3" max="3" width="13.5703125" style="15" bestFit="1" customWidth="1"/>
    <col min="4" max="16384" width="11.42578125" style="15"/>
  </cols>
  <sheetData>
    <row r="1" spans="1:3" x14ac:dyDescent="0.25">
      <c r="A1" s="15" t="s">
        <v>1</v>
      </c>
      <c r="B1" s="15" t="s">
        <v>143</v>
      </c>
      <c r="C1" s="15" t="s">
        <v>144</v>
      </c>
    </row>
    <row r="2" spans="1:3" x14ac:dyDescent="0.25">
      <c r="A2" s="15">
        <v>1950</v>
      </c>
      <c r="B2" s="15">
        <f>'[9]SBS (1950)'!I9</f>
        <v>0.74412595808191284</v>
      </c>
    </row>
    <row r="3" spans="1:3" x14ac:dyDescent="0.25">
      <c r="A3" s="15">
        <v>1960</v>
      </c>
      <c r="B3" s="15">
        <f>'[9]SBS (1960)'!I9</f>
        <v>0.78214947135133317</v>
      </c>
    </row>
    <row r="4" spans="1:3" x14ac:dyDescent="0.25">
      <c r="A4" s="15">
        <v>1970</v>
      </c>
      <c r="B4" s="15">
        <f>'[9]SBS (1970)'!I9</f>
        <v>0.83337067499211748</v>
      </c>
    </row>
    <row r="5" spans="1:3" x14ac:dyDescent="0.25">
      <c r="A5" s="15">
        <v>1980</v>
      </c>
      <c r="B5" s="15">
        <f>'[9]SBS (1980)'!J19</f>
        <v>0.90806635363937849</v>
      </c>
    </row>
    <row r="6" spans="1:3" x14ac:dyDescent="0.25">
      <c r="A6" s="15">
        <v>1990</v>
      </c>
      <c r="B6" s="15">
        <f>'[9]SBS (1990_B)'!J15</f>
        <v>0.51845582798283674</v>
      </c>
    </row>
    <row r="7" spans="1:3" x14ac:dyDescent="0.25">
      <c r="A7" s="15">
        <v>1998</v>
      </c>
      <c r="B7" s="15">
        <f>'[9]SBS (1998_12)'!J80</f>
        <v>0.80579516660619754</v>
      </c>
      <c r="C7" s="15">
        <f>'[9]SBS (1998_12)'!U80</f>
        <v>0.95640964481726287</v>
      </c>
    </row>
    <row r="8" spans="1:3" x14ac:dyDescent="0.25">
      <c r="A8" s="15">
        <v>1999</v>
      </c>
      <c r="B8" s="15">
        <f>'[9]SBS (1999_12)'!R81</f>
        <v>0.81581746452671278</v>
      </c>
      <c r="C8" s="15">
        <f>'[9]SBS (1999_12)'!W81</f>
        <v>0.95592456827017225</v>
      </c>
    </row>
    <row r="9" spans="1:3" x14ac:dyDescent="0.25">
      <c r="A9" s="15">
        <v>2000</v>
      </c>
      <c r="B9" s="15">
        <f>'[9]SBS (2000_12)'!R80</f>
        <v>0.81024417918030134</v>
      </c>
      <c r="C9" s="15">
        <f>'[9]SBS (2000_12)'!W80</f>
        <v>0.94966675998993</v>
      </c>
    </row>
    <row r="10" spans="1:3" x14ac:dyDescent="0.25">
      <c r="A10" s="15">
        <v>2001</v>
      </c>
      <c r="B10" s="15">
        <f>'[9]SBS (2001_12)'!Y90</f>
        <v>0.80185644252789579</v>
      </c>
      <c r="C10" s="15">
        <f>'[9]SBS (2001_12)'!AD90</f>
        <v>0.9598860999583031</v>
      </c>
    </row>
    <row r="11" spans="1:3" x14ac:dyDescent="0.25">
      <c r="A11" s="15">
        <v>2002</v>
      </c>
      <c r="B11" s="15">
        <f>'[9]SBS (2002_12)'!Y90</f>
        <v>0.81237513951782681</v>
      </c>
      <c r="C11" s="15">
        <f>'[9]SBS (2002_12)'!AD90</f>
        <v>0.96324147790489001</v>
      </c>
    </row>
    <row r="12" spans="1:3" x14ac:dyDescent="0.25">
      <c r="A12" s="15">
        <v>2003</v>
      </c>
      <c r="B12" s="15">
        <f>'[9]SBS (2003_12)'!Y90</f>
        <v>0.81070439344817347</v>
      </c>
      <c r="C12" s="15">
        <f>'[9]SBS (2003_12)'!AE90</f>
        <v>0.96464605385081992</v>
      </c>
    </row>
    <row r="13" spans="1:3" x14ac:dyDescent="0.25">
      <c r="A13" s="15">
        <v>2004</v>
      </c>
      <c r="B13" s="15">
        <f>'[9]SBS (2004_12)'!Y90</f>
        <v>0.80115306439705258</v>
      </c>
      <c r="C13" s="15">
        <f>'[9]SBS (2004_12)'!AE90</f>
        <v>0.96234600217027266</v>
      </c>
    </row>
    <row r="14" spans="1:3" x14ac:dyDescent="0.25">
      <c r="A14" s="15">
        <v>2005</v>
      </c>
      <c r="B14" s="15">
        <f>'[9]SBS (2005_12)'!Y90</f>
        <v>0.83595679944867496</v>
      </c>
      <c r="C14" s="15">
        <f>'[9]SBS (2005_12)'!AE90</f>
        <v>0.96719537881997242</v>
      </c>
    </row>
    <row r="15" spans="1:3" x14ac:dyDescent="0.25">
      <c r="A15" s="15">
        <v>2006</v>
      </c>
      <c r="B15" s="15">
        <f>'[9]SBS (2006_12)'!Y90</f>
        <v>0.82223664706892285</v>
      </c>
      <c r="C15" s="15">
        <f>'[9]SBS (2006_12)'!AF90</f>
        <v>0.97103849596914982</v>
      </c>
    </row>
    <row r="16" spans="1:3" x14ac:dyDescent="0.25">
      <c r="A16" s="15">
        <v>2007</v>
      </c>
      <c r="B16" s="15">
        <f>'[9]SBS (2007_12)'!Y90</f>
        <v>0.81791338431985672</v>
      </c>
      <c r="C16" s="15">
        <f>'[9]SBS (2007_12)'!AE90</f>
        <v>0.9776557523092918</v>
      </c>
    </row>
    <row r="17" spans="1:3" x14ac:dyDescent="0.25">
      <c r="A17" s="15">
        <v>2008</v>
      </c>
      <c r="B17" s="15">
        <f>'[9]SBS (2008_12)'!Y90</f>
        <v>0.83489929915760341</v>
      </c>
      <c r="C17" s="15">
        <f>'[9]SBS (2008_12)'!AF90</f>
        <v>0.9744929788947253</v>
      </c>
    </row>
    <row r="18" spans="1:3" x14ac:dyDescent="0.25">
      <c r="A18" s="15">
        <v>2009</v>
      </c>
      <c r="B18" s="15">
        <f>'[9]SBS (2009_12)'!Z90</f>
        <v>0.82904863313403443</v>
      </c>
      <c r="C18" s="15">
        <f>'[9]SBS (2009_12)'!AG90</f>
        <v>0.97469020870132206</v>
      </c>
    </row>
    <row r="19" spans="1:3" x14ac:dyDescent="0.25">
      <c r="A19" s="15">
        <v>2010</v>
      </c>
      <c r="B19" s="15">
        <f>'[9]SBS (2010_12)'!Y91</f>
        <v>0.81824489491563279</v>
      </c>
      <c r="C19" s="15">
        <f>'[9]SBS (2010_12)'!AF91</f>
        <v>0.97410577217342031</v>
      </c>
    </row>
    <row r="20" spans="1:3" x14ac:dyDescent="0.25">
      <c r="A20" s="15">
        <v>2011</v>
      </c>
      <c r="B20" s="15">
        <f>'[9]SBS (2011_12)'!Y91</f>
        <v>0.81261014089271189</v>
      </c>
      <c r="C20" s="15">
        <f>'[9]SBS (2011_12)'!AF91</f>
        <v>0.97240353545475156</v>
      </c>
    </row>
    <row r="21" spans="1:3" x14ac:dyDescent="0.25">
      <c r="A21" s="15">
        <v>2012</v>
      </c>
      <c r="B21" s="15">
        <f>'[9]SBS (2012_12)'!Y91</f>
        <v>0.81530569576754741</v>
      </c>
      <c r="C21" s="15">
        <f>'[9]SBS (2012_12)'!AF91</f>
        <v>0.97360693740724913</v>
      </c>
    </row>
    <row r="22" spans="1:3" x14ac:dyDescent="0.25">
      <c r="A22" s="15">
        <v>2013</v>
      </c>
      <c r="B22" s="15">
        <f>'[9]SBS (2013_12)'!Y91</f>
        <v>0.82674843003016363</v>
      </c>
      <c r="C22" s="15">
        <f>'[9]SBS (2013_12)'!AF91</f>
        <v>0.97351732462844087</v>
      </c>
    </row>
    <row r="23" spans="1:3" x14ac:dyDescent="0.25">
      <c r="A23" s="15">
        <v>2014</v>
      </c>
      <c r="B23" s="15">
        <f>'[9]SBS (2014_12)'!Y91</f>
        <v>0.83089534424884137</v>
      </c>
      <c r="C23" s="15">
        <f>'[9]SBS (2014_12)'!AF91</f>
        <v>0.97241493920366906</v>
      </c>
    </row>
    <row r="24" spans="1:3" x14ac:dyDescent="0.25">
      <c r="A24" s="15">
        <v>2015</v>
      </c>
      <c r="B24" s="15">
        <f>'[9]SBS (2015_12)'!Y91</f>
        <v>0.84585530744346515</v>
      </c>
      <c r="C24" s="15">
        <f>'[9]SBS (2015_12)'!AF91</f>
        <v>0.9740747633959983</v>
      </c>
    </row>
    <row r="25" spans="1:3" x14ac:dyDescent="0.25">
      <c r="A25" s="15">
        <v>2016</v>
      </c>
      <c r="B25" s="15">
        <f>'[9]SBS (2016_12)'!Z91</f>
        <v>0.84428412965559141</v>
      </c>
      <c r="C25" s="15">
        <f>'[9]SBS (2016_12)'!AG91</f>
        <v>0.97388794117475952</v>
      </c>
    </row>
    <row r="26" spans="1:3" x14ac:dyDescent="0.25">
      <c r="A26" s="15">
        <v>2017</v>
      </c>
      <c r="B26" s="15">
        <f>'[9]SBS (2017_12)'!Z91</f>
        <v>0.84956242175961916</v>
      </c>
      <c r="C26" s="15">
        <f>'[9]SBS (2017_12)'!AG91</f>
        <v>0.97526346040132872</v>
      </c>
    </row>
    <row r="27" spans="1:3" x14ac:dyDescent="0.25">
      <c r="A27" s="15">
        <v>2018</v>
      </c>
      <c r="B27" s="15">
        <f>'[9]SBS (2018_01)'!AF92</f>
        <v>0.85570063107655292</v>
      </c>
      <c r="C27" s="15">
        <f>'[9]SBS (2018_01)'!AM92</f>
        <v>0.97509825841402409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99"/>
  <sheetViews>
    <sheetView workbookViewId="0">
      <pane xSplit="2" ySplit="6" topLeftCell="BH95" activePane="bottomRight" state="frozen"/>
      <selection pane="topRight" activeCell="C1" sqref="C1"/>
      <selection pane="bottomLeft" activeCell="A8" sqref="A8"/>
      <selection pane="bottomRight" activeCell="A96" sqref="A96:BQ99"/>
    </sheetView>
  </sheetViews>
  <sheetFormatPr baseColWidth="10" defaultColWidth="9.140625" defaultRowHeight="12.75" x14ac:dyDescent="0.2"/>
  <cols>
    <col min="1" max="1" width="7.28515625" style="46" customWidth="1"/>
    <col min="2" max="2" width="62.140625" style="44" bestFit="1" customWidth="1"/>
    <col min="3" max="4" width="10.7109375" style="44" bestFit="1" customWidth="1"/>
    <col min="5" max="66" width="9.5703125" style="44" bestFit="1" customWidth="1"/>
    <col min="67" max="69" width="12.140625" style="44" bestFit="1" customWidth="1"/>
    <col min="70" max="16384" width="9.140625" style="44"/>
  </cols>
  <sheetData>
    <row r="1" spans="1:70" ht="18" hidden="1" x14ac:dyDescent="0.25">
      <c r="A1" s="80" t="s">
        <v>145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  <c r="BM1" s="79"/>
      <c r="BN1" s="79"/>
      <c r="BO1" s="79"/>
      <c r="BP1" s="79"/>
      <c r="BQ1" s="79"/>
      <c r="BR1" s="79"/>
    </row>
    <row r="2" spans="1:70" ht="16.5" hidden="1" x14ac:dyDescent="0.25">
      <c r="A2" s="81" t="s">
        <v>146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  <c r="BM2" s="79"/>
      <c r="BN2" s="79"/>
      <c r="BO2" s="79"/>
      <c r="BP2" s="79"/>
      <c r="BQ2" s="79"/>
      <c r="BR2" s="79"/>
    </row>
    <row r="3" spans="1:70" hidden="1" x14ac:dyDescent="0.2">
      <c r="A3" s="79" t="s">
        <v>147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</row>
    <row r="4" spans="1:70" hidden="1" x14ac:dyDescent="0.2">
      <c r="A4" s="79" t="s">
        <v>148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</row>
    <row r="6" spans="1:70" x14ac:dyDescent="0.2">
      <c r="A6" s="45" t="s">
        <v>149</v>
      </c>
      <c r="B6" s="45" t="s">
        <v>150</v>
      </c>
      <c r="C6" s="45" t="s">
        <v>151</v>
      </c>
      <c r="D6" s="45" t="s">
        <v>152</v>
      </c>
      <c r="E6" s="45" t="s">
        <v>153</v>
      </c>
      <c r="F6" s="45" t="s">
        <v>154</v>
      </c>
      <c r="G6" s="45" t="s">
        <v>155</v>
      </c>
      <c r="H6" s="45" t="s">
        <v>156</v>
      </c>
      <c r="I6" s="45" t="s">
        <v>157</v>
      </c>
      <c r="J6" s="45" t="s">
        <v>158</v>
      </c>
      <c r="K6" s="45" t="s">
        <v>159</v>
      </c>
      <c r="L6" s="45" t="s">
        <v>160</v>
      </c>
      <c r="M6" s="45" t="s">
        <v>161</v>
      </c>
      <c r="N6" s="45" t="s">
        <v>162</v>
      </c>
      <c r="O6" s="45" t="s">
        <v>163</v>
      </c>
      <c r="P6" s="45" t="s">
        <v>164</v>
      </c>
      <c r="Q6" s="45" t="s">
        <v>165</v>
      </c>
      <c r="R6" s="45" t="s">
        <v>166</v>
      </c>
      <c r="S6" s="45" t="s">
        <v>167</v>
      </c>
      <c r="T6" s="45" t="s">
        <v>168</v>
      </c>
      <c r="U6" s="45" t="s">
        <v>169</v>
      </c>
      <c r="V6" s="45" t="s">
        <v>170</v>
      </c>
      <c r="W6" s="45" t="s">
        <v>171</v>
      </c>
      <c r="X6" s="45" t="s">
        <v>172</v>
      </c>
      <c r="Y6" s="45" t="s">
        <v>173</v>
      </c>
      <c r="Z6" s="45" t="s">
        <v>174</v>
      </c>
      <c r="AA6" s="45" t="s">
        <v>175</v>
      </c>
      <c r="AB6" s="45" t="s">
        <v>176</v>
      </c>
      <c r="AC6" s="45" t="s">
        <v>177</v>
      </c>
      <c r="AD6" s="45" t="s">
        <v>178</v>
      </c>
      <c r="AE6" s="45" t="s">
        <v>179</v>
      </c>
      <c r="AF6" s="45" t="s">
        <v>180</v>
      </c>
      <c r="AG6" s="45" t="s">
        <v>181</v>
      </c>
      <c r="AH6" s="45" t="s">
        <v>182</v>
      </c>
      <c r="AI6" s="45" t="s">
        <v>183</v>
      </c>
      <c r="AJ6" s="45" t="s">
        <v>184</v>
      </c>
      <c r="AK6" s="45" t="s">
        <v>185</v>
      </c>
      <c r="AL6" s="45" t="s">
        <v>186</v>
      </c>
      <c r="AM6" s="45" t="s">
        <v>187</v>
      </c>
      <c r="AN6" s="45" t="s">
        <v>188</v>
      </c>
      <c r="AO6" s="45" t="s">
        <v>189</v>
      </c>
      <c r="AP6" s="45" t="s">
        <v>190</v>
      </c>
      <c r="AQ6" s="45" t="s">
        <v>191</v>
      </c>
      <c r="AR6" s="45" t="s">
        <v>192</v>
      </c>
      <c r="AS6" s="45" t="s">
        <v>193</v>
      </c>
      <c r="AT6" s="45" t="s">
        <v>194</v>
      </c>
      <c r="AU6" s="45" t="s">
        <v>195</v>
      </c>
      <c r="AV6" s="45" t="s">
        <v>196</v>
      </c>
      <c r="AW6" s="45" t="s">
        <v>197</v>
      </c>
      <c r="AX6" s="45" t="s">
        <v>198</v>
      </c>
      <c r="AY6" s="45" t="s">
        <v>199</v>
      </c>
      <c r="AZ6" s="45" t="s">
        <v>200</v>
      </c>
      <c r="BA6" s="45" t="s">
        <v>201</v>
      </c>
      <c r="BB6" s="45" t="s">
        <v>202</v>
      </c>
      <c r="BC6" s="45" t="s">
        <v>203</v>
      </c>
      <c r="BD6" s="45" t="s">
        <v>204</v>
      </c>
      <c r="BE6" s="45" t="s">
        <v>205</v>
      </c>
      <c r="BF6" s="45" t="s">
        <v>206</v>
      </c>
      <c r="BG6" s="45" t="s">
        <v>207</v>
      </c>
      <c r="BH6" s="45" t="s">
        <v>208</v>
      </c>
      <c r="BI6" s="45" t="s">
        <v>209</v>
      </c>
      <c r="BJ6" s="45" t="s">
        <v>210</v>
      </c>
      <c r="BK6" s="45" t="s">
        <v>211</v>
      </c>
      <c r="BL6" s="45" t="s">
        <v>212</v>
      </c>
      <c r="BM6" s="45" t="s">
        <v>213</v>
      </c>
      <c r="BN6" s="45" t="s">
        <v>214</v>
      </c>
      <c r="BO6" s="45" t="s">
        <v>215</v>
      </c>
      <c r="BP6" s="45" t="s">
        <v>216</v>
      </c>
      <c r="BQ6" s="45" t="s">
        <v>217</v>
      </c>
      <c r="BR6" s="45" t="s">
        <v>218</v>
      </c>
    </row>
    <row r="7" spans="1:70" hidden="1" x14ac:dyDescent="0.2">
      <c r="A7" s="46" t="s">
        <v>219</v>
      </c>
      <c r="B7" s="47" t="s">
        <v>220</v>
      </c>
      <c r="C7" s="44">
        <v>267</v>
      </c>
      <c r="D7" s="44">
        <v>308</v>
      </c>
      <c r="E7" s="44">
        <v>326.5</v>
      </c>
      <c r="F7" s="44">
        <v>344.4</v>
      </c>
      <c r="G7" s="44">
        <v>344.4</v>
      </c>
      <c r="H7" s="44">
        <v>377.6</v>
      </c>
      <c r="I7" s="44">
        <v>400.9</v>
      </c>
      <c r="J7" s="44">
        <v>419.4</v>
      </c>
      <c r="K7" s="44">
        <v>421.6</v>
      </c>
      <c r="L7" s="44">
        <v>459.6</v>
      </c>
      <c r="M7" s="44">
        <v>479.9</v>
      </c>
      <c r="N7" s="44">
        <v>497.2</v>
      </c>
      <c r="O7" s="44">
        <v>535.20000000000005</v>
      </c>
      <c r="P7" s="44">
        <v>566.6</v>
      </c>
      <c r="Q7" s="44">
        <v>608.29999999999995</v>
      </c>
      <c r="R7" s="44">
        <v>660.3</v>
      </c>
      <c r="S7" s="44">
        <v>719.7</v>
      </c>
      <c r="T7" s="44">
        <v>760.2</v>
      </c>
      <c r="U7" s="44">
        <v>832.1</v>
      </c>
      <c r="V7" s="44">
        <v>899.5</v>
      </c>
      <c r="W7" s="44">
        <v>940.1</v>
      </c>
      <c r="X7" s="44">
        <v>1017</v>
      </c>
      <c r="Y7" s="44">
        <v>1123</v>
      </c>
      <c r="Z7" s="44">
        <v>1257</v>
      </c>
      <c r="AA7" s="44">
        <v>1350.8</v>
      </c>
      <c r="AB7" s="44">
        <v>1451.1</v>
      </c>
      <c r="AC7" s="44">
        <v>1614.8</v>
      </c>
      <c r="AD7" s="44">
        <v>1798.7</v>
      </c>
      <c r="AE7" s="44">
        <v>2029.9</v>
      </c>
      <c r="AF7" s="44">
        <v>2248.1999999999998</v>
      </c>
      <c r="AG7" s="44">
        <v>2426.8000000000002</v>
      </c>
      <c r="AH7" s="44">
        <v>2722.1</v>
      </c>
      <c r="AI7" s="44">
        <v>2840.4</v>
      </c>
      <c r="AJ7" s="44">
        <v>3060.5</v>
      </c>
      <c r="AK7" s="44">
        <v>3444</v>
      </c>
      <c r="AL7" s="44">
        <v>3684.2</v>
      </c>
      <c r="AM7" s="44">
        <v>3848.2</v>
      </c>
      <c r="AN7" s="44">
        <v>4119.2</v>
      </c>
      <c r="AO7" s="44">
        <v>4493.3999999999996</v>
      </c>
      <c r="AP7" s="44">
        <v>4782.2</v>
      </c>
      <c r="AQ7" s="44">
        <v>5036.1000000000004</v>
      </c>
      <c r="AR7" s="44">
        <v>5186.1000000000004</v>
      </c>
      <c r="AS7" s="44">
        <v>5499.7</v>
      </c>
      <c r="AT7" s="44">
        <v>5754.8</v>
      </c>
      <c r="AU7" s="44">
        <v>6140.2</v>
      </c>
      <c r="AV7" s="44">
        <v>6479.5</v>
      </c>
      <c r="AW7" s="44">
        <v>6899.4</v>
      </c>
      <c r="AX7" s="44">
        <v>7380.4</v>
      </c>
      <c r="AY7" s="44">
        <v>7857.3</v>
      </c>
      <c r="AZ7" s="44">
        <v>8324.4</v>
      </c>
      <c r="BA7" s="44">
        <v>8907</v>
      </c>
      <c r="BB7" s="44">
        <v>9184.6</v>
      </c>
      <c r="BC7" s="44">
        <v>9436.7999999999993</v>
      </c>
      <c r="BD7" s="44">
        <v>9864.2000000000007</v>
      </c>
      <c r="BE7" s="44">
        <v>10540.9</v>
      </c>
      <c r="BF7" s="44">
        <v>11239.8</v>
      </c>
      <c r="BG7" s="44">
        <v>12004.8</v>
      </c>
      <c r="BH7" s="44">
        <v>12321.4</v>
      </c>
      <c r="BI7" s="44">
        <v>12427.8</v>
      </c>
      <c r="BJ7" s="44">
        <v>12126.1</v>
      </c>
      <c r="BK7" s="44">
        <v>12739.5</v>
      </c>
      <c r="BL7" s="44">
        <v>13352.3</v>
      </c>
      <c r="BM7" s="44">
        <v>14061.9</v>
      </c>
      <c r="BN7" s="44">
        <v>14444.8</v>
      </c>
      <c r="BO7" s="44">
        <v>15144</v>
      </c>
      <c r="BP7" s="44">
        <v>15739.6</v>
      </c>
      <c r="BQ7" s="44">
        <v>16052</v>
      </c>
      <c r="BR7" s="44">
        <v>16607.7</v>
      </c>
    </row>
    <row r="8" spans="1:70" hidden="1" x14ac:dyDescent="0.2">
      <c r="A8" s="46" t="s">
        <v>221</v>
      </c>
      <c r="B8" s="47" t="s">
        <v>222</v>
      </c>
      <c r="C8" s="44">
        <v>158.5</v>
      </c>
      <c r="D8" s="44">
        <v>185.9</v>
      </c>
      <c r="E8" s="44">
        <v>201.3</v>
      </c>
      <c r="F8" s="44">
        <v>215.5</v>
      </c>
      <c r="G8" s="44">
        <v>214.4</v>
      </c>
      <c r="H8" s="44">
        <v>230.9</v>
      </c>
      <c r="I8" s="44">
        <v>249.6</v>
      </c>
      <c r="J8" s="44">
        <v>263</v>
      </c>
      <c r="K8" s="44">
        <v>265.10000000000002</v>
      </c>
      <c r="L8" s="44">
        <v>286.3</v>
      </c>
      <c r="M8" s="44">
        <v>301.89999999999998</v>
      </c>
      <c r="N8" s="44">
        <v>311.10000000000002</v>
      </c>
      <c r="O8" s="44">
        <v>332.9</v>
      </c>
      <c r="P8" s="44">
        <v>351.2</v>
      </c>
      <c r="Q8" s="44">
        <v>376.8</v>
      </c>
      <c r="R8" s="44">
        <v>406.3</v>
      </c>
      <c r="S8" s="44">
        <v>450.3</v>
      </c>
      <c r="T8" s="44">
        <v>482.9</v>
      </c>
      <c r="U8" s="44">
        <v>532.1</v>
      </c>
      <c r="V8" s="44">
        <v>586</v>
      </c>
      <c r="W8" s="44">
        <v>625.1</v>
      </c>
      <c r="X8" s="44">
        <v>667</v>
      </c>
      <c r="Y8" s="44">
        <v>733.6</v>
      </c>
      <c r="Z8" s="44">
        <v>815</v>
      </c>
      <c r="AA8" s="44">
        <v>890.3</v>
      </c>
      <c r="AB8" s="44">
        <v>950.2</v>
      </c>
      <c r="AC8" s="44">
        <v>1051.2</v>
      </c>
      <c r="AD8" s="44">
        <v>1169</v>
      </c>
      <c r="AE8" s="44">
        <v>1320.2</v>
      </c>
      <c r="AF8" s="44">
        <v>1481</v>
      </c>
      <c r="AG8" s="44">
        <v>1626.2</v>
      </c>
      <c r="AH8" s="44">
        <v>1795.3</v>
      </c>
      <c r="AI8" s="44">
        <v>1894.3</v>
      </c>
      <c r="AJ8" s="44">
        <v>2013.9</v>
      </c>
      <c r="AK8" s="44">
        <v>2217.4</v>
      </c>
      <c r="AL8" s="44">
        <v>2389</v>
      </c>
      <c r="AM8" s="44">
        <v>2543.8000000000002</v>
      </c>
      <c r="AN8" s="44">
        <v>2724.3</v>
      </c>
      <c r="AO8" s="44">
        <v>2950</v>
      </c>
      <c r="AP8" s="44">
        <v>3142.6</v>
      </c>
      <c r="AQ8" s="44">
        <v>3342.7</v>
      </c>
      <c r="AR8" s="44">
        <v>3452</v>
      </c>
      <c r="AS8" s="44">
        <v>3671.1</v>
      </c>
      <c r="AT8" s="44">
        <v>3820.7</v>
      </c>
      <c r="AU8" s="44">
        <v>4010.1</v>
      </c>
      <c r="AV8" s="44">
        <v>4202.6000000000004</v>
      </c>
      <c r="AW8" s="44">
        <v>4422.1000000000004</v>
      </c>
      <c r="AX8" s="44">
        <v>4714.7</v>
      </c>
      <c r="AY8" s="44">
        <v>5077.8</v>
      </c>
      <c r="AZ8" s="44">
        <v>5410.3</v>
      </c>
      <c r="BA8" s="44">
        <v>5856.6</v>
      </c>
      <c r="BB8" s="44">
        <v>6046.5</v>
      </c>
      <c r="BC8" s="44">
        <v>6141.9</v>
      </c>
      <c r="BD8" s="44">
        <v>6364.5</v>
      </c>
      <c r="BE8" s="44">
        <v>6739.5</v>
      </c>
      <c r="BF8" s="44">
        <v>7086.8</v>
      </c>
      <c r="BG8" s="44">
        <v>7502.3</v>
      </c>
      <c r="BH8" s="44">
        <v>7898.3</v>
      </c>
      <c r="BI8" s="44">
        <v>8078.3</v>
      </c>
      <c r="BJ8" s="44">
        <v>7787</v>
      </c>
      <c r="BK8" s="44">
        <v>7961.4</v>
      </c>
      <c r="BL8" s="44">
        <v>8269</v>
      </c>
      <c r="BM8" s="44">
        <v>8609.9</v>
      </c>
      <c r="BN8" s="44">
        <v>8842.4</v>
      </c>
      <c r="BO8" s="44">
        <v>9256.5</v>
      </c>
      <c r="BP8" s="44">
        <v>9708.2999999999993</v>
      </c>
      <c r="BQ8" s="44">
        <v>9978.6</v>
      </c>
      <c r="BR8" s="44">
        <v>10307.200000000001</v>
      </c>
    </row>
    <row r="9" spans="1:70" hidden="1" x14ac:dyDescent="0.2">
      <c r="A9" s="46" t="s">
        <v>223</v>
      </c>
      <c r="B9" s="48" t="s">
        <v>224</v>
      </c>
      <c r="C9" s="44">
        <v>147.30000000000001</v>
      </c>
      <c r="D9" s="44">
        <v>171.6</v>
      </c>
      <c r="E9" s="44">
        <v>185.6</v>
      </c>
      <c r="F9" s="44">
        <v>199</v>
      </c>
      <c r="G9" s="44">
        <v>197.3</v>
      </c>
      <c r="H9" s="44">
        <v>212.2</v>
      </c>
      <c r="I9" s="44">
        <v>229</v>
      </c>
      <c r="J9" s="44">
        <v>240</v>
      </c>
      <c r="K9" s="44">
        <v>241.3</v>
      </c>
      <c r="L9" s="44">
        <v>259.8</v>
      </c>
      <c r="M9" s="44">
        <v>272.89999999999998</v>
      </c>
      <c r="N9" s="44">
        <v>280.5</v>
      </c>
      <c r="O9" s="44">
        <v>299.39999999999998</v>
      </c>
      <c r="P9" s="44">
        <v>314.89999999999998</v>
      </c>
      <c r="Q9" s="44">
        <v>337.8</v>
      </c>
      <c r="R9" s="44">
        <v>363.8</v>
      </c>
      <c r="S9" s="44">
        <v>400.3</v>
      </c>
      <c r="T9" s="44">
        <v>429</v>
      </c>
      <c r="U9" s="44">
        <v>472</v>
      </c>
      <c r="V9" s="44">
        <v>518.29999999999995</v>
      </c>
      <c r="W9" s="44">
        <v>551.6</v>
      </c>
      <c r="X9" s="44">
        <v>584.5</v>
      </c>
      <c r="Y9" s="44">
        <v>638.79999999999995</v>
      </c>
      <c r="Z9" s="44">
        <v>708.8</v>
      </c>
      <c r="AA9" s="44">
        <v>772.3</v>
      </c>
      <c r="AB9" s="44">
        <v>814.8</v>
      </c>
      <c r="AC9" s="44">
        <v>899.7</v>
      </c>
      <c r="AD9" s="44">
        <v>994.2</v>
      </c>
      <c r="AE9" s="44">
        <v>1120.5999999999999</v>
      </c>
      <c r="AF9" s="44">
        <v>1253.3</v>
      </c>
      <c r="AG9" s="44">
        <v>1373.4</v>
      </c>
      <c r="AH9" s="44">
        <v>1511.4</v>
      </c>
      <c r="AI9" s="44">
        <v>1587.5</v>
      </c>
      <c r="AJ9" s="44">
        <v>1677.5</v>
      </c>
      <c r="AK9" s="44">
        <v>1844.9</v>
      </c>
      <c r="AL9" s="44">
        <v>1982.6</v>
      </c>
      <c r="AM9" s="44">
        <v>2102.3000000000002</v>
      </c>
      <c r="AN9" s="44">
        <v>2256.3000000000002</v>
      </c>
      <c r="AO9" s="44">
        <v>2439.8000000000002</v>
      </c>
      <c r="AP9" s="44">
        <v>2583.1</v>
      </c>
      <c r="AQ9" s="44">
        <v>2741.2</v>
      </c>
      <c r="AR9" s="44">
        <v>2814.5</v>
      </c>
      <c r="AS9" s="44">
        <v>2965.5</v>
      </c>
      <c r="AT9" s="44">
        <v>3079.3</v>
      </c>
      <c r="AU9" s="44">
        <v>3236.6</v>
      </c>
      <c r="AV9" s="44">
        <v>3418</v>
      </c>
      <c r="AW9" s="44">
        <v>3616.5</v>
      </c>
      <c r="AX9" s="44">
        <v>3876.8</v>
      </c>
      <c r="AY9" s="44">
        <v>4181.6000000000004</v>
      </c>
      <c r="AZ9" s="44">
        <v>4458</v>
      </c>
      <c r="BA9" s="44">
        <v>4825.8999999999996</v>
      </c>
      <c r="BB9" s="44">
        <v>4954.3999999999996</v>
      </c>
      <c r="BC9" s="44">
        <v>4996.3999999999996</v>
      </c>
      <c r="BD9" s="44">
        <v>5137.8</v>
      </c>
      <c r="BE9" s="44">
        <v>5421.9</v>
      </c>
      <c r="BF9" s="44">
        <v>5692</v>
      </c>
      <c r="BG9" s="44">
        <v>6057.4</v>
      </c>
      <c r="BH9" s="44">
        <v>6395.2</v>
      </c>
      <c r="BI9" s="44">
        <v>6531.9</v>
      </c>
      <c r="BJ9" s="44">
        <v>6251.4</v>
      </c>
      <c r="BK9" s="44">
        <v>6377.5</v>
      </c>
      <c r="BL9" s="44">
        <v>6633.2</v>
      </c>
      <c r="BM9" s="44">
        <v>6930.3</v>
      </c>
      <c r="BN9" s="44">
        <v>7116.7</v>
      </c>
      <c r="BO9" s="44">
        <v>7476.8</v>
      </c>
      <c r="BP9" s="44">
        <v>7858.9</v>
      </c>
      <c r="BQ9" s="44">
        <v>8085.2</v>
      </c>
      <c r="BR9" s="44">
        <v>8351.2000000000007</v>
      </c>
    </row>
    <row r="10" spans="1:70" hidden="1" x14ac:dyDescent="0.2">
      <c r="A10" s="46" t="s">
        <v>225</v>
      </c>
      <c r="B10" s="44" t="s">
        <v>226</v>
      </c>
      <c r="C10" s="44">
        <v>22.6</v>
      </c>
      <c r="D10" s="44">
        <v>29.2</v>
      </c>
      <c r="E10" s="44">
        <v>33.4</v>
      </c>
      <c r="F10" s="44">
        <v>34.299999999999997</v>
      </c>
      <c r="G10" s="44">
        <v>34.9</v>
      </c>
      <c r="H10" s="44">
        <v>36.6</v>
      </c>
      <c r="I10" s="44">
        <v>38.799999999999997</v>
      </c>
      <c r="J10" s="44">
        <v>41</v>
      </c>
      <c r="K10" s="44">
        <v>44.1</v>
      </c>
      <c r="L10" s="44">
        <v>46.1</v>
      </c>
      <c r="M10" s="44">
        <v>49.2</v>
      </c>
      <c r="N10" s="44">
        <v>52.5</v>
      </c>
      <c r="O10" s="44">
        <v>56.3</v>
      </c>
      <c r="P10" s="44">
        <v>60</v>
      </c>
      <c r="Q10" s="44">
        <v>64.900000000000006</v>
      </c>
      <c r="R10" s="44">
        <v>69.900000000000006</v>
      </c>
      <c r="S10" s="44">
        <v>78.400000000000006</v>
      </c>
      <c r="T10" s="44">
        <v>86.5</v>
      </c>
      <c r="U10" s="44">
        <v>96.7</v>
      </c>
      <c r="V10" s="44">
        <v>105.6</v>
      </c>
      <c r="W10" s="44">
        <v>117.2</v>
      </c>
      <c r="X10" s="44">
        <v>126.8</v>
      </c>
      <c r="Y10" s="44">
        <v>137.9</v>
      </c>
      <c r="Z10" s="44">
        <v>148.80000000000001</v>
      </c>
      <c r="AA10" s="44">
        <v>160.5</v>
      </c>
      <c r="AB10" s="44">
        <v>176.2</v>
      </c>
      <c r="AC10" s="44">
        <v>188.9</v>
      </c>
      <c r="AD10" s="44">
        <v>202.6</v>
      </c>
      <c r="AE10" s="44">
        <v>220</v>
      </c>
      <c r="AF10" s="44">
        <v>237.1</v>
      </c>
      <c r="AG10" s="44">
        <v>261.5</v>
      </c>
      <c r="AH10" s="44">
        <v>285.8</v>
      </c>
      <c r="AI10" s="44">
        <v>307.5</v>
      </c>
      <c r="AJ10" s="44">
        <v>324.8</v>
      </c>
      <c r="AK10" s="44">
        <v>348.1</v>
      </c>
      <c r="AL10" s="44">
        <v>373.9</v>
      </c>
      <c r="AM10" s="44">
        <v>397.2</v>
      </c>
      <c r="AN10" s="44">
        <v>423.1</v>
      </c>
      <c r="AO10" s="44">
        <v>452</v>
      </c>
      <c r="AP10" s="44">
        <v>481.1</v>
      </c>
      <c r="AQ10" s="44">
        <v>519</v>
      </c>
      <c r="AR10" s="44">
        <v>548.79999999999995</v>
      </c>
      <c r="AS10" s="44">
        <v>572</v>
      </c>
      <c r="AT10" s="44">
        <v>589</v>
      </c>
      <c r="AU10" s="44">
        <v>609.5</v>
      </c>
      <c r="AV10" s="44">
        <v>629</v>
      </c>
      <c r="AW10" s="44">
        <v>648.1</v>
      </c>
      <c r="AX10" s="44">
        <v>671.9</v>
      </c>
      <c r="AY10" s="44">
        <v>701.3</v>
      </c>
      <c r="AZ10" s="44">
        <v>733.8</v>
      </c>
      <c r="BA10" s="44">
        <v>779.8</v>
      </c>
      <c r="BB10" s="44">
        <v>822</v>
      </c>
      <c r="BC10" s="44">
        <v>873.2</v>
      </c>
      <c r="BD10" s="44">
        <v>913.3</v>
      </c>
      <c r="BE10" s="44">
        <v>952.7</v>
      </c>
      <c r="BF10" s="44">
        <v>991.5</v>
      </c>
      <c r="BG10" s="44">
        <v>1035</v>
      </c>
      <c r="BH10" s="44">
        <v>1088.8</v>
      </c>
      <c r="BI10" s="44">
        <v>1144.0999999999999</v>
      </c>
      <c r="BJ10" s="44">
        <v>1175.0999999999999</v>
      </c>
      <c r="BK10" s="44">
        <v>1191.0999999999999</v>
      </c>
      <c r="BL10" s="44">
        <v>1194.8</v>
      </c>
      <c r="BM10" s="44">
        <v>1198.2</v>
      </c>
      <c r="BN10" s="44">
        <v>1208</v>
      </c>
      <c r="BO10" s="44">
        <v>1236.9000000000001</v>
      </c>
      <c r="BP10" s="44">
        <v>1275.5999999999999</v>
      </c>
      <c r="BQ10" s="44">
        <v>1307.5</v>
      </c>
      <c r="BR10" s="44">
        <v>1341.2</v>
      </c>
    </row>
    <row r="11" spans="1:70" hidden="1" x14ac:dyDescent="0.2">
      <c r="A11" s="46" t="s">
        <v>227</v>
      </c>
      <c r="B11" s="44" t="s">
        <v>228</v>
      </c>
      <c r="C11" s="44">
        <v>124.6</v>
      </c>
      <c r="D11" s="44">
        <v>142.4</v>
      </c>
      <c r="E11" s="44">
        <v>152.30000000000001</v>
      </c>
      <c r="F11" s="44">
        <v>164.7</v>
      </c>
      <c r="G11" s="44">
        <v>162.4</v>
      </c>
      <c r="H11" s="44">
        <v>175.6</v>
      </c>
      <c r="I11" s="44">
        <v>190.2</v>
      </c>
      <c r="J11" s="44">
        <v>198.9</v>
      </c>
      <c r="K11" s="44">
        <v>197.2</v>
      </c>
      <c r="L11" s="44">
        <v>213.8</v>
      </c>
      <c r="M11" s="44">
        <v>223.7</v>
      </c>
      <c r="N11" s="44">
        <v>228</v>
      </c>
      <c r="O11" s="44">
        <v>243</v>
      </c>
      <c r="P11" s="44">
        <v>254.8</v>
      </c>
      <c r="Q11" s="44">
        <v>272.89999999999998</v>
      </c>
      <c r="R11" s="44">
        <v>293.8</v>
      </c>
      <c r="S11" s="44">
        <v>321.89999999999998</v>
      </c>
      <c r="T11" s="44">
        <v>342.5</v>
      </c>
      <c r="U11" s="44">
        <v>375.3</v>
      </c>
      <c r="V11" s="44">
        <v>412.7</v>
      </c>
      <c r="W11" s="44">
        <v>434.3</v>
      </c>
      <c r="X11" s="44">
        <v>457.8</v>
      </c>
      <c r="Y11" s="44">
        <v>500.9</v>
      </c>
      <c r="Z11" s="44">
        <v>560</v>
      </c>
      <c r="AA11" s="44">
        <v>611.79999999999995</v>
      </c>
      <c r="AB11" s="44">
        <v>638.6</v>
      </c>
      <c r="AC11" s="44">
        <v>710.8</v>
      </c>
      <c r="AD11" s="44">
        <v>791.6</v>
      </c>
      <c r="AE11" s="44">
        <v>900.6</v>
      </c>
      <c r="AF11" s="44">
        <v>1016.2</v>
      </c>
      <c r="AG11" s="44">
        <v>1112</v>
      </c>
      <c r="AH11" s="44">
        <v>1225.5</v>
      </c>
      <c r="AI11" s="44">
        <v>1280</v>
      </c>
      <c r="AJ11" s="44">
        <v>1352.7</v>
      </c>
      <c r="AK11" s="44">
        <v>1496.8</v>
      </c>
      <c r="AL11" s="44">
        <v>1608.7</v>
      </c>
      <c r="AM11" s="44">
        <v>1705.1</v>
      </c>
      <c r="AN11" s="44">
        <v>1833.2</v>
      </c>
      <c r="AO11" s="44">
        <v>1987.7</v>
      </c>
      <c r="AP11" s="44">
        <v>2101.9</v>
      </c>
      <c r="AQ11" s="44">
        <v>2222.1999999999998</v>
      </c>
      <c r="AR11" s="44">
        <v>2265.6999999999998</v>
      </c>
      <c r="AS11" s="44">
        <v>2393.5</v>
      </c>
      <c r="AT11" s="44">
        <v>2490.3000000000002</v>
      </c>
      <c r="AU11" s="44">
        <v>2627.1</v>
      </c>
      <c r="AV11" s="44">
        <v>2789</v>
      </c>
      <c r="AW11" s="44">
        <v>2968.4</v>
      </c>
      <c r="AX11" s="44">
        <v>3205</v>
      </c>
      <c r="AY11" s="44">
        <v>3480.3</v>
      </c>
      <c r="AZ11" s="44">
        <v>3724.2</v>
      </c>
      <c r="BA11" s="44">
        <v>4046.1</v>
      </c>
      <c r="BB11" s="44">
        <v>4132.3999999999996</v>
      </c>
      <c r="BC11" s="44">
        <v>4123.3</v>
      </c>
      <c r="BD11" s="44">
        <v>4224.5</v>
      </c>
      <c r="BE11" s="44">
        <v>4469.3</v>
      </c>
      <c r="BF11" s="44">
        <v>4700.3999999999996</v>
      </c>
      <c r="BG11" s="44">
        <v>5022.3999999999996</v>
      </c>
      <c r="BH11" s="44">
        <v>5306.3</v>
      </c>
      <c r="BI11" s="44">
        <v>5387.8</v>
      </c>
      <c r="BJ11" s="44">
        <v>5076.3</v>
      </c>
      <c r="BK11" s="44">
        <v>5186.3999999999996</v>
      </c>
      <c r="BL11" s="44">
        <v>5438.4</v>
      </c>
      <c r="BM11" s="44">
        <v>5732</v>
      </c>
      <c r="BN11" s="44">
        <v>5908.7</v>
      </c>
      <c r="BO11" s="44">
        <v>6239.9</v>
      </c>
      <c r="BP11" s="44">
        <v>6583.3</v>
      </c>
      <c r="BQ11" s="44">
        <v>6777.8</v>
      </c>
      <c r="BR11" s="44">
        <v>7010</v>
      </c>
    </row>
    <row r="12" spans="1:70" hidden="1" x14ac:dyDescent="0.2">
      <c r="A12" s="46" t="s">
        <v>229</v>
      </c>
      <c r="B12" s="44" t="s">
        <v>230</v>
      </c>
      <c r="C12" s="44">
        <v>11.2</v>
      </c>
      <c r="D12" s="44">
        <v>14.3</v>
      </c>
      <c r="E12" s="44">
        <v>15.7</v>
      </c>
      <c r="F12" s="44">
        <v>16.5</v>
      </c>
      <c r="G12" s="44">
        <v>17.2</v>
      </c>
      <c r="H12" s="44">
        <v>18.7</v>
      </c>
      <c r="I12" s="44">
        <v>20.6</v>
      </c>
      <c r="J12" s="44">
        <v>23</v>
      </c>
      <c r="K12" s="44">
        <v>23.8</v>
      </c>
      <c r="L12" s="44">
        <v>26.5</v>
      </c>
      <c r="M12" s="44">
        <v>29</v>
      </c>
      <c r="N12" s="44">
        <v>30.6</v>
      </c>
      <c r="O12" s="44">
        <v>33.6</v>
      </c>
      <c r="P12" s="44">
        <v>36.299999999999997</v>
      </c>
      <c r="Q12" s="44">
        <v>39</v>
      </c>
      <c r="R12" s="44">
        <v>42.6</v>
      </c>
      <c r="S12" s="44">
        <v>50</v>
      </c>
      <c r="T12" s="44">
        <v>53.9</v>
      </c>
      <c r="U12" s="44">
        <v>60.1</v>
      </c>
      <c r="V12" s="44">
        <v>67.7</v>
      </c>
      <c r="W12" s="44">
        <v>73.599999999999994</v>
      </c>
      <c r="X12" s="44">
        <v>82.5</v>
      </c>
      <c r="Y12" s="44">
        <v>94.9</v>
      </c>
      <c r="Z12" s="44">
        <v>106.3</v>
      </c>
      <c r="AA12" s="44">
        <v>118</v>
      </c>
      <c r="AB12" s="44">
        <v>135.30000000000001</v>
      </c>
      <c r="AC12" s="44">
        <v>151.5</v>
      </c>
      <c r="AD12" s="44">
        <v>174.8</v>
      </c>
      <c r="AE12" s="44">
        <v>199.7</v>
      </c>
      <c r="AF12" s="44">
        <v>227.7</v>
      </c>
      <c r="AG12" s="44">
        <v>252.8</v>
      </c>
      <c r="AH12" s="44">
        <v>283.89999999999998</v>
      </c>
      <c r="AI12" s="44">
        <v>306.8</v>
      </c>
      <c r="AJ12" s="44">
        <v>336.4</v>
      </c>
      <c r="AK12" s="44">
        <v>372.5</v>
      </c>
      <c r="AL12" s="44">
        <v>406.4</v>
      </c>
      <c r="AM12" s="44">
        <v>441.5</v>
      </c>
      <c r="AN12" s="44">
        <v>468</v>
      </c>
      <c r="AO12" s="44">
        <v>510.3</v>
      </c>
      <c r="AP12" s="44">
        <v>559.5</v>
      </c>
      <c r="AQ12" s="44">
        <v>601.5</v>
      </c>
      <c r="AR12" s="44">
        <v>637.5</v>
      </c>
      <c r="AS12" s="44">
        <v>705.6</v>
      </c>
      <c r="AT12" s="44">
        <v>741.3</v>
      </c>
      <c r="AU12" s="44">
        <v>773.5</v>
      </c>
      <c r="AV12" s="44">
        <v>784.6</v>
      </c>
      <c r="AW12" s="44">
        <v>805.6</v>
      </c>
      <c r="AX12" s="44">
        <v>837.8</v>
      </c>
      <c r="AY12" s="44">
        <v>896.2</v>
      </c>
      <c r="AZ12" s="44">
        <v>952.3</v>
      </c>
      <c r="BA12" s="44">
        <v>1030.7</v>
      </c>
      <c r="BB12" s="44">
        <v>1092.0999999999999</v>
      </c>
      <c r="BC12" s="44">
        <v>1145.5</v>
      </c>
      <c r="BD12" s="44">
        <v>1226.5999999999999</v>
      </c>
      <c r="BE12" s="44">
        <v>1317.6</v>
      </c>
      <c r="BF12" s="44">
        <v>1394.8</v>
      </c>
      <c r="BG12" s="44">
        <v>1444.9</v>
      </c>
      <c r="BH12" s="44">
        <v>1503.1</v>
      </c>
      <c r="BI12" s="44">
        <v>1546.4</v>
      </c>
      <c r="BJ12" s="44">
        <v>1535.6</v>
      </c>
      <c r="BK12" s="44">
        <v>1583.9</v>
      </c>
      <c r="BL12" s="44">
        <v>1635.9</v>
      </c>
      <c r="BM12" s="44">
        <v>1679.6</v>
      </c>
      <c r="BN12" s="44">
        <v>1725.8</v>
      </c>
      <c r="BO12" s="44">
        <v>1779.7</v>
      </c>
      <c r="BP12" s="44">
        <v>1849.4</v>
      </c>
      <c r="BQ12" s="44">
        <v>1893.4</v>
      </c>
      <c r="BR12" s="44">
        <v>1955.9</v>
      </c>
    </row>
    <row r="13" spans="1:70" hidden="1" x14ac:dyDescent="0.2">
      <c r="A13" s="46" t="s">
        <v>231</v>
      </c>
      <c r="B13" s="44" t="s">
        <v>232</v>
      </c>
      <c r="C13" s="44">
        <v>7.8</v>
      </c>
      <c r="D13" s="44">
        <v>10.199999999999999</v>
      </c>
      <c r="E13" s="44">
        <v>11.6</v>
      </c>
      <c r="F13" s="44">
        <v>12.3</v>
      </c>
      <c r="G13" s="44">
        <v>12.6</v>
      </c>
      <c r="H13" s="44">
        <v>13.6</v>
      </c>
      <c r="I13" s="44">
        <v>14.9</v>
      </c>
      <c r="J13" s="44">
        <v>16.7</v>
      </c>
      <c r="K13" s="44">
        <v>17.5</v>
      </c>
      <c r="L13" s="44">
        <v>18.600000000000001</v>
      </c>
      <c r="M13" s="44">
        <v>19.7</v>
      </c>
      <c r="N13" s="44">
        <v>21</v>
      </c>
      <c r="O13" s="44">
        <v>22.4</v>
      </c>
      <c r="P13" s="44">
        <v>23.9</v>
      </c>
      <c r="Q13" s="44">
        <v>26.4</v>
      </c>
      <c r="R13" s="44">
        <v>29.5</v>
      </c>
      <c r="S13" s="44">
        <v>33.1</v>
      </c>
      <c r="T13" s="44">
        <v>35.9</v>
      </c>
      <c r="U13" s="44">
        <v>40.200000000000003</v>
      </c>
      <c r="V13" s="44">
        <v>44.9</v>
      </c>
      <c r="W13" s="44">
        <v>49.7</v>
      </c>
      <c r="X13" s="44">
        <v>56</v>
      </c>
      <c r="Y13" s="44">
        <v>63.7</v>
      </c>
      <c r="Z13" s="44">
        <v>66.5</v>
      </c>
      <c r="AA13" s="44">
        <v>73.3</v>
      </c>
      <c r="AB13" s="44">
        <v>88.6</v>
      </c>
      <c r="AC13" s="44">
        <v>97.1</v>
      </c>
      <c r="AD13" s="44">
        <v>113.7</v>
      </c>
      <c r="AE13" s="44">
        <v>128.1</v>
      </c>
      <c r="AF13" s="44">
        <v>145.1</v>
      </c>
      <c r="AG13" s="44">
        <v>163.9</v>
      </c>
      <c r="AH13" s="44">
        <v>180.3</v>
      </c>
      <c r="AI13" s="44">
        <v>197</v>
      </c>
      <c r="AJ13" s="44">
        <v>216.5</v>
      </c>
      <c r="AK13" s="44">
        <v>233.5</v>
      </c>
      <c r="AL13" s="44">
        <v>258.7</v>
      </c>
      <c r="AM13" s="44">
        <v>283.60000000000002</v>
      </c>
      <c r="AN13" s="44">
        <v>301.8</v>
      </c>
      <c r="AO13" s="44">
        <v>325.60000000000002</v>
      </c>
      <c r="AP13" s="44">
        <v>365.8</v>
      </c>
      <c r="AQ13" s="44">
        <v>395</v>
      </c>
      <c r="AR13" s="44">
        <v>422.4</v>
      </c>
      <c r="AS13" s="44">
        <v>477.2</v>
      </c>
      <c r="AT13" s="44">
        <v>501.7</v>
      </c>
      <c r="AU13" s="44">
        <v>519.4</v>
      </c>
      <c r="AV13" s="44">
        <v>520.5</v>
      </c>
      <c r="AW13" s="44">
        <v>530.79999999999995</v>
      </c>
      <c r="AX13" s="44">
        <v>548.29999999999995</v>
      </c>
      <c r="AY13" s="44">
        <v>589</v>
      </c>
      <c r="AZ13" s="44">
        <v>629</v>
      </c>
      <c r="BA13" s="44">
        <v>685.5</v>
      </c>
      <c r="BB13" s="44">
        <v>734.1</v>
      </c>
      <c r="BC13" s="44">
        <v>779.5</v>
      </c>
      <c r="BD13" s="44">
        <v>844.1</v>
      </c>
      <c r="BE13" s="44">
        <v>908.9</v>
      </c>
      <c r="BF13" s="44">
        <v>966.8</v>
      </c>
      <c r="BG13" s="44">
        <v>997.6</v>
      </c>
      <c r="BH13" s="44">
        <v>1041.4000000000001</v>
      </c>
      <c r="BI13" s="44">
        <v>1075.0999999999999</v>
      </c>
      <c r="BJ13" s="44">
        <v>1077.5</v>
      </c>
      <c r="BK13" s="44">
        <v>1114.5999999999999</v>
      </c>
      <c r="BL13" s="44">
        <v>1142</v>
      </c>
      <c r="BM13" s="44">
        <v>1165.3</v>
      </c>
      <c r="BN13" s="44">
        <v>1199</v>
      </c>
      <c r="BO13" s="44">
        <v>1231.7</v>
      </c>
      <c r="BP13" s="44">
        <v>1278</v>
      </c>
      <c r="BQ13" s="44">
        <v>1309.8</v>
      </c>
      <c r="BR13" s="44">
        <v>1345.8</v>
      </c>
    </row>
    <row r="14" spans="1:70" hidden="1" x14ac:dyDescent="0.2">
      <c r="A14" s="46" t="s">
        <v>233</v>
      </c>
      <c r="B14" s="44" t="s">
        <v>234</v>
      </c>
      <c r="C14" s="44">
        <v>3.4</v>
      </c>
      <c r="D14" s="44">
        <v>4.0999999999999996</v>
      </c>
      <c r="E14" s="44">
        <v>4.0999999999999996</v>
      </c>
      <c r="F14" s="44">
        <v>4.2</v>
      </c>
      <c r="G14" s="44">
        <v>4.5999999999999996</v>
      </c>
      <c r="H14" s="44">
        <v>5.2</v>
      </c>
      <c r="I14" s="44">
        <v>5.7</v>
      </c>
      <c r="J14" s="44">
        <v>6.4</v>
      </c>
      <c r="K14" s="44">
        <v>6.3</v>
      </c>
      <c r="L14" s="44">
        <v>7.9</v>
      </c>
      <c r="M14" s="44">
        <v>9.3000000000000007</v>
      </c>
      <c r="N14" s="44">
        <v>9.6</v>
      </c>
      <c r="O14" s="44">
        <v>11.2</v>
      </c>
      <c r="P14" s="44">
        <v>12.4</v>
      </c>
      <c r="Q14" s="44">
        <v>12.6</v>
      </c>
      <c r="R14" s="44">
        <v>13.1</v>
      </c>
      <c r="S14" s="44">
        <v>16.8</v>
      </c>
      <c r="T14" s="44">
        <v>18</v>
      </c>
      <c r="U14" s="44">
        <v>20</v>
      </c>
      <c r="V14" s="44">
        <v>22.8</v>
      </c>
      <c r="W14" s="44">
        <v>23.8</v>
      </c>
      <c r="X14" s="44">
        <v>26.4</v>
      </c>
      <c r="Y14" s="44">
        <v>31.2</v>
      </c>
      <c r="Z14" s="44">
        <v>39.799999999999997</v>
      </c>
      <c r="AA14" s="44">
        <v>44.7</v>
      </c>
      <c r="AB14" s="44">
        <v>46.7</v>
      </c>
      <c r="AC14" s="44">
        <v>54.4</v>
      </c>
      <c r="AD14" s="44">
        <v>61.1</v>
      </c>
      <c r="AE14" s="44">
        <v>71.5</v>
      </c>
      <c r="AF14" s="44">
        <v>82.6</v>
      </c>
      <c r="AG14" s="44">
        <v>88.9</v>
      </c>
      <c r="AH14" s="44">
        <v>103.6</v>
      </c>
      <c r="AI14" s="44">
        <v>109.8</v>
      </c>
      <c r="AJ14" s="44">
        <v>119.9</v>
      </c>
      <c r="AK14" s="44">
        <v>139</v>
      </c>
      <c r="AL14" s="44">
        <v>147.69999999999999</v>
      </c>
      <c r="AM14" s="44">
        <v>157.9</v>
      </c>
      <c r="AN14" s="44">
        <v>166.3</v>
      </c>
      <c r="AO14" s="44">
        <v>184.6</v>
      </c>
      <c r="AP14" s="44">
        <v>193.7</v>
      </c>
      <c r="AQ14" s="44">
        <v>206.5</v>
      </c>
      <c r="AR14" s="44">
        <v>215.1</v>
      </c>
      <c r="AS14" s="44">
        <v>228.4</v>
      </c>
      <c r="AT14" s="44">
        <v>239.7</v>
      </c>
      <c r="AU14" s="44">
        <v>254.1</v>
      </c>
      <c r="AV14" s="44">
        <v>264.10000000000002</v>
      </c>
      <c r="AW14" s="44">
        <v>274.8</v>
      </c>
      <c r="AX14" s="44">
        <v>289.60000000000002</v>
      </c>
      <c r="AY14" s="44">
        <v>307.2</v>
      </c>
      <c r="AZ14" s="44">
        <v>323.3</v>
      </c>
      <c r="BA14" s="44">
        <v>345.2</v>
      </c>
      <c r="BB14" s="44">
        <v>358</v>
      </c>
      <c r="BC14" s="44">
        <v>366</v>
      </c>
      <c r="BD14" s="44">
        <v>382.5</v>
      </c>
      <c r="BE14" s="44">
        <v>408.7</v>
      </c>
      <c r="BF14" s="44">
        <v>428.1</v>
      </c>
      <c r="BG14" s="44">
        <v>447.4</v>
      </c>
      <c r="BH14" s="44">
        <v>461.7</v>
      </c>
      <c r="BI14" s="44">
        <v>471.3</v>
      </c>
      <c r="BJ14" s="44">
        <v>458.1</v>
      </c>
      <c r="BK14" s="44">
        <v>469.4</v>
      </c>
      <c r="BL14" s="44">
        <v>493.9</v>
      </c>
      <c r="BM14" s="44">
        <v>514.29999999999995</v>
      </c>
      <c r="BN14" s="44">
        <v>526.79999999999995</v>
      </c>
      <c r="BO14" s="44">
        <v>548</v>
      </c>
      <c r="BP14" s="44">
        <v>571.4</v>
      </c>
      <c r="BQ14" s="44">
        <v>583.6</v>
      </c>
      <c r="BR14" s="44">
        <v>610.20000000000005</v>
      </c>
    </row>
    <row r="15" spans="1:70" hidden="1" x14ac:dyDescent="0.2">
      <c r="A15" s="46" t="s">
        <v>235</v>
      </c>
      <c r="B15" s="47" t="s">
        <v>236</v>
      </c>
      <c r="C15" s="44">
        <v>37.5</v>
      </c>
      <c r="D15" s="44">
        <v>42.6</v>
      </c>
      <c r="E15" s="44">
        <v>43</v>
      </c>
      <c r="F15" s="44">
        <v>42</v>
      </c>
      <c r="G15" s="44">
        <v>42.3</v>
      </c>
      <c r="H15" s="44">
        <v>44.3</v>
      </c>
      <c r="I15" s="44">
        <v>45.8</v>
      </c>
      <c r="J15" s="44">
        <v>47.8</v>
      </c>
      <c r="K15" s="44">
        <v>50.2</v>
      </c>
      <c r="L15" s="44">
        <v>50.3</v>
      </c>
      <c r="M15" s="44">
        <v>50.6</v>
      </c>
      <c r="N15" s="44">
        <v>53.2</v>
      </c>
      <c r="O15" s="44">
        <v>55.2</v>
      </c>
      <c r="P15" s="44">
        <v>56.4</v>
      </c>
      <c r="Q15" s="44">
        <v>59.1</v>
      </c>
      <c r="R15" s="44">
        <v>63.7</v>
      </c>
      <c r="S15" s="44">
        <v>67.900000000000006</v>
      </c>
      <c r="T15" s="44">
        <v>69.5</v>
      </c>
      <c r="U15" s="44">
        <v>73.8</v>
      </c>
      <c r="V15" s="44">
        <v>77</v>
      </c>
      <c r="W15" s="44">
        <v>77.8</v>
      </c>
      <c r="X15" s="44">
        <v>83.9</v>
      </c>
      <c r="Y15" s="44">
        <v>95.1</v>
      </c>
      <c r="Z15" s="44">
        <v>112.5</v>
      </c>
      <c r="AA15" s="44">
        <v>112.2</v>
      </c>
      <c r="AB15" s="44">
        <v>118.2</v>
      </c>
      <c r="AC15" s="44">
        <v>131</v>
      </c>
      <c r="AD15" s="44">
        <v>144.5</v>
      </c>
      <c r="AE15" s="44">
        <v>166</v>
      </c>
      <c r="AF15" s="44">
        <v>179.4</v>
      </c>
      <c r="AG15" s="44">
        <v>171.6</v>
      </c>
      <c r="AH15" s="44">
        <v>179.7</v>
      </c>
      <c r="AI15" s="44">
        <v>171.2</v>
      </c>
      <c r="AJ15" s="44">
        <v>186.3</v>
      </c>
      <c r="AK15" s="44">
        <v>228.2</v>
      </c>
      <c r="AL15" s="44">
        <v>241.1</v>
      </c>
      <c r="AM15" s="44">
        <v>256.5</v>
      </c>
      <c r="AN15" s="44">
        <v>286.5</v>
      </c>
      <c r="AO15" s="44">
        <v>325.8</v>
      </c>
      <c r="AP15" s="44">
        <v>341.9</v>
      </c>
      <c r="AQ15" s="44">
        <v>354.4</v>
      </c>
      <c r="AR15" s="44">
        <v>356</v>
      </c>
      <c r="AS15" s="44">
        <v>402.4</v>
      </c>
      <c r="AT15" s="44">
        <v>430.5</v>
      </c>
      <c r="AU15" s="44">
        <v>459.5</v>
      </c>
      <c r="AV15" s="44">
        <v>484.5</v>
      </c>
      <c r="AW15" s="44">
        <v>547.4</v>
      </c>
      <c r="AX15" s="44">
        <v>587.9</v>
      </c>
      <c r="AY15" s="44">
        <v>644.20000000000005</v>
      </c>
      <c r="AZ15" s="44">
        <v>700.4</v>
      </c>
      <c r="BA15" s="44">
        <v>757.8</v>
      </c>
      <c r="BB15" s="44">
        <v>836.8</v>
      </c>
      <c r="BC15" s="44">
        <v>871</v>
      </c>
      <c r="BD15" s="44">
        <v>900.1</v>
      </c>
      <c r="BE15" s="44">
        <v>962.1</v>
      </c>
      <c r="BF15" s="44">
        <v>979</v>
      </c>
      <c r="BG15" s="44">
        <v>1053.7</v>
      </c>
      <c r="BH15" s="44">
        <v>979.2</v>
      </c>
      <c r="BI15" s="44">
        <v>1026.5</v>
      </c>
      <c r="BJ15" s="44">
        <v>973</v>
      </c>
      <c r="BK15" s="44">
        <v>1032.7</v>
      </c>
      <c r="BL15" s="44">
        <v>1143.7</v>
      </c>
      <c r="BM15" s="44">
        <v>1241.4000000000001</v>
      </c>
      <c r="BN15" s="44">
        <v>1284.7</v>
      </c>
      <c r="BO15" s="44">
        <v>1315.8</v>
      </c>
      <c r="BP15" s="44">
        <v>1318.8</v>
      </c>
      <c r="BQ15" s="44">
        <v>1341.9</v>
      </c>
      <c r="BR15" s="44">
        <v>1386</v>
      </c>
    </row>
    <row r="16" spans="1:70" hidden="1" x14ac:dyDescent="0.2">
      <c r="A16" s="46" t="s">
        <v>237</v>
      </c>
      <c r="B16" s="44" t="s">
        <v>238</v>
      </c>
      <c r="C16" s="44">
        <v>12.9</v>
      </c>
      <c r="D16" s="44">
        <v>15.3</v>
      </c>
      <c r="E16" s="44">
        <v>14.3</v>
      </c>
      <c r="F16" s="44">
        <v>12.2</v>
      </c>
      <c r="G16" s="44">
        <v>11.7</v>
      </c>
      <c r="H16" s="44">
        <v>10.7</v>
      </c>
      <c r="I16" s="44">
        <v>10.6</v>
      </c>
      <c r="J16" s="44">
        <v>10.6</v>
      </c>
      <c r="K16" s="44">
        <v>12.4</v>
      </c>
      <c r="L16" s="44">
        <v>10</v>
      </c>
      <c r="M16" s="44">
        <v>10.6</v>
      </c>
      <c r="N16" s="44">
        <v>11.2</v>
      </c>
      <c r="O16" s="44">
        <v>11.2</v>
      </c>
      <c r="P16" s="44">
        <v>11</v>
      </c>
      <c r="Q16" s="44">
        <v>9.8000000000000007</v>
      </c>
      <c r="R16" s="44">
        <v>12</v>
      </c>
      <c r="S16" s="44">
        <v>13</v>
      </c>
      <c r="T16" s="44">
        <v>11.6</v>
      </c>
      <c r="U16" s="44">
        <v>11.7</v>
      </c>
      <c r="V16" s="44">
        <v>12.8</v>
      </c>
      <c r="W16" s="44">
        <v>12.9</v>
      </c>
      <c r="X16" s="44">
        <v>13.4</v>
      </c>
      <c r="Y16" s="44">
        <v>17</v>
      </c>
      <c r="Z16" s="44">
        <v>29.1</v>
      </c>
      <c r="AA16" s="44">
        <v>23.5</v>
      </c>
      <c r="AB16" s="44">
        <v>22</v>
      </c>
      <c r="AC16" s="44">
        <v>17.2</v>
      </c>
      <c r="AD16" s="44">
        <v>16</v>
      </c>
      <c r="AE16" s="44">
        <v>19.899999999999999</v>
      </c>
      <c r="AF16" s="44">
        <v>22.2</v>
      </c>
      <c r="AG16" s="44">
        <v>11.7</v>
      </c>
      <c r="AH16" s="44">
        <v>19</v>
      </c>
      <c r="AI16" s="44">
        <v>13.3</v>
      </c>
      <c r="AJ16" s="44">
        <v>6.2</v>
      </c>
      <c r="AK16" s="44">
        <v>20.9</v>
      </c>
      <c r="AL16" s="44">
        <v>21</v>
      </c>
      <c r="AM16" s="44">
        <v>22.8</v>
      </c>
      <c r="AN16" s="44">
        <v>28.9</v>
      </c>
      <c r="AO16" s="44">
        <v>26.8</v>
      </c>
      <c r="AP16" s="44">
        <v>33</v>
      </c>
      <c r="AQ16" s="44">
        <v>32.200000000000003</v>
      </c>
      <c r="AR16" s="44">
        <v>26.8</v>
      </c>
      <c r="AS16" s="44">
        <v>34.799999999999997</v>
      </c>
      <c r="AT16" s="44">
        <v>31.4</v>
      </c>
      <c r="AU16" s="44">
        <v>34.700000000000003</v>
      </c>
      <c r="AV16" s="44">
        <v>22</v>
      </c>
      <c r="AW16" s="44">
        <v>37.299999999999997</v>
      </c>
      <c r="AX16" s="44">
        <v>32.4</v>
      </c>
      <c r="AY16" s="44">
        <v>28.4</v>
      </c>
      <c r="AZ16" s="44">
        <v>28.1</v>
      </c>
      <c r="BA16" s="44">
        <v>31.5</v>
      </c>
      <c r="BB16" s="44">
        <v>32.1</v>
      </c>
      <c r="BC16" s="44">
        <v>19.899999999999999</v>
      </c>
      <c r="BD16" s="44">
        <v>38</v>
      </c>
      <c r="BE16" s="44">
        <v>50.4</v>
      </c>
      <c r="BF16" s="44">
        <v>46.4</v>
      </c>
      <c r="BG16" s="44">
        <v>36</v>
      </c>
      <c r="BH16" s="44">
        <v>38.1</v>
      </c>
      <c r="BI16" s="44">
        <v>47</v>
      </c>
      <c r="BJ16" s="44">
        <v>35.5</v>
      </c>
      <c r="BK16" s="44">
        <v>46</v>
      </c>
      <c r="BL16" s="44">
        <v>75.5</v>
      </c>
      <c r="BM16" s="44">
        <v>61.6</v>
      </c>
      <c r="BN16" s="44">
        <v>87.8</v>
      </c>
      <c r="BO16" s="44">
        <v>68.099999999999994</v>
      </c>
      <c r="BP16" s="44">
        <v>53.7</v>
      </c>
      <c r="BQ16" s="44">
        <v>43.2</v>
      </c>
      <c r="BR16" s="44">
        <v>35.1</v>
      </c>
    </row>
    <row r="17" spans="1:70" hidden="1" x14ac:dyDescent="0.2">
      <c r="A17" s="46" t="s">
        <v>239</v>
      </c>
      <c r="B17" s="44" t="s">
        <v>240</v>
      </c>
      <c r="C17" s="44">
        <v>24.6</v>
      </c>
      <c r="D17" s="44">
        <v>27.3</v>
      </c>
      <c r="E17" s="44">
        <v>28.7</v>
      </c>
      <c r="F17" s="44">
        <v>29.8</v>
      </c>
      <c r="G17" s="44">
        <v>30.5</v>
      </c>
      <c r="H17" s="44">
        <v>33.6</v>
      </c>
      <c r="I17" s="44">
        <v>35.200000000000003</v>
      </c>
      <c r="J17" s="44">
        <v>37.200000000000003</v>
      </c>
      <c r="K17" s="44">
        <v>37.700000000000003</v>
      </c>
      <c r="L17" s="44">
        <v>40.299999999999997</v>
      </c>
      <c r="M17" s="44">
        <v>39.9</v>
      </c>
      <c r="N17" s="44">
        <v>42</v>
      </c>
      <c r="O17" s="44">
        <v>44</v>
      </c>
      <c r="P17" s="44">
        <v>45.4</v>
      </c>
      <c r="Q17" s="44">
        <v>49.4</v>
      </c>
      <c r="R17" s="44">
        <v>51.6</v>
      </c>
      <c r="S17" s="44">
        <v>54.9</v>
      </c>
      <c r="T17" s="44">
        <v>57.8</v>
      </c>
      <c r="U17" s="44">
        <v>62.2</v>
      </c>
      <c r="V17" s="44">
        <v>64.2</v>
      </c>
      <c r="W17" s="44">
        <v>64.900000000000006</v>
      </c>
      <c r="X17" s="44">
        <v>70.5</v>
      </c>
      <c r="Y17" s="44">
        <v>78.099999999999994</v>
      </c>
      <c r="Z17" s="44">
        <v>83.4</v>
      </c>
      <c r="AA17" s="44">
        <v>88.7</v>
      </c>
      <c r="AB17" s="44">
        <v>96.2</v>
      </c>
      <c r="AC17" s="44">
        <v>113.8</v>
      </c>
      <c r="AD17" s="44">
        <v>128.5</v>
      </c>
      <c r="AE17" s="44">
        <v>146.1</v>
      </c>
      <c r="AF17" s="44">
        <v>157.30000000000001</v>
      </c>
      <c r="AG17" s="44">
        <v>159.9</v>
      </c>
      <c r="AH17" s="44">
        <v>160.69999999999999</v>
      </c>
      <c r="AI17" s="44">
        <v>157.9</v>
      </c>
      <c r="AJ17" s="44">
        <v>180.1</v>
      </c>
      <c r="AK17" s="44">
        <v>207.3</v>
      </c>
      <c r="AL17" s="44">
        <v>220.1</v>
      </c>
      <c r="AM17" s="44">
        <v>233.7</v>
      </c>
      <c r="AN17" s="44">
        <v>257.60000000000002</v>
      </c>
      <c r="AO17" s="44">
        <v>299.10000000000002</v>
      </c>
      <c r="AP17" s="44">
        <v>308.89999999999998</v>
      </c>
      <c r="AQ17" s="44">
        <v>322.3</v>
      </c>
      <c r="AR17" s="44">
        <v>329.2</v>
      </c>
      <c r="AS17" s="44">
        <v>367.6</v>
      </c>
      <c r="AT17" s="44">
        <v>399.2</v>
      </c>
      <c r="AU17" s="44">
        <v>424.8</v>
      </c>
      <c r="AV17" s="44">
        <v>462.4</v>
      </c>
      <c r="AW17" s="44">
        <v>510.1</v>
      </c>
      <c r="AX17" s="44">
        <v>555.5</v>
      </c>
      <c r="AY17" s="44">
        <v>615.70000000000005</v>
      </c>
      <c r="AZ17" s="44">
        <v>672.3</v>
      </c>
      <c r="BA17" s="44">
        <v>726.3</v>
      </c>
      <c r="BB17" s="44">
        <v>804.7</v>
      </c>
      <c r="BC17" s="44">
        <v>851.1</v>
      </c>
      <c r="BD17" s="44">
        <v>862</v>
      </c>
      <c r="BE17" s="44">
        <v>911.6</v>
      </c>
      <c r="BF17" s="44">
        <v>932.6</v>
      </c>
      <c r="BG17" s="44">
        <v>1017.7</v>
      </c>
      <c r="BH17" s="44">
        <v>941.1</v>
      </c>
      <c r="BI17" s="44">
        <v>979.5</v>
      </c>
      <c r="BJ17" s="44">
        <v>937.5</v>
      </c>
      <c r="BK17" s="44">
        <v>986.7</v>
      </c>
      <c r="BL17" s="44">
        <v>1068.0999999999999</v>
      </c>
      <c r="BM17" s="44">
        <v>1179.8</v>
      </c>
      <c r="BN17" s="44">
        <v>1197</v>
      </c>
      <c r="BO17" s="44">
        <v>1247.7</v>
      </c>
      <c r="BP17" s="44">
        <v>1265.0999999999999</v>
      </c>
      <c r="BQ17" s="44">
        <v>1298.7</v>
      </c>
      <c r="BR17" s="44">
        <v>1350.9</v>
      </c>
    </row>
    <row r="18" spans="1:70" hidden="1" x14ac:dyDescent="0.2">
      <c r="A18" s="46" t="s">
        <v>241</v>
      </c>
      <c r="B18" s="47" t="s">
        <v>242</v>
      </c>
      <c r="C18" s="44">
        <v>8.8000000000000007</v>
      </c>
      <c r="D18" s="44">
        <v>9.6999999999999993</v>
      </c>
      <c r="E18" s="44">
        <v>10.8</v>
      </c>
      <c r="F18" s="44">
        <v>12</v>
      </c>
      <c r="G18" s="44">
        <v>13.1</v>
      </c>
      <c r="H18" s="44">
        <v>13.4</v>
      </c>
      <c r="I18" s="44">
        <v>13.7</v>
      </c>
      <c r="J18" s="44">
        <v>14.1</v>
      </c>
      <c r="K18" s="44">
        <v>14.8</v>
      </c>
      <c r="L18" s="44">
        <v>15.6</v>
      </c>
      <c r="M18" s="44">
        <v>16.5</v>
      </c>
      <c r="N18" s="44">
        <v>17.2</v>
      </c>
      <c r="O18" s="44">
        <v>18</v>
      </c>
      <c r="P18" s="44">
        <v>18.7</v>
      </c>
      <c r="Q18" s="44">
        <v>18.8</v>
      </c>
      <c r="R18" s="44">
        <v>19.3</v>
      </c>
      <c r="S18" s="44">
        <v>19.899999999999999</v>
      </c>
      <c r="T18" s="44">
        <v>20.3</v>
      </c>
      <c r="U18" s="44">
        <v>20.100000000000001</v>
      </c>
      <c r="V18" s="44">
        <v>20.399999999999999</v>
      </c>
      <c r="W18" s="44">
        <v>20.7</v>
      </c>
      <c r="X18" s="44">
        <v>21.9</v>
      </c>
      <c r="Y18" s="44">
        <v>22.8</v>
      </c>
      <c r="Z18" s="44">
        <v>23.3</v>
      </c>
      <c r="AA18" s="44">
        <v>23.3</v>
      </c>
      <c r="AB18" s="44">
        <v>22.5</v>
      </c>
      <c r="AC18" s="44">
        <v>20.6</v>
      </c>
      <c r="AD18" s="44">
        <v>16.2</v>
      </c>
      <c r="AE18" s="44">
        <v>16.899999999999999</v>
      </c>
      <c r="AF18" s="44">
        <v>16.600000000000001</v>
      </c>
      <c r="AG18" s="44">
        <v>19.7</v>
      </c>
      <c r="AH18" s="44">
        <v>25.4</v>
      </c>
      <c r="AI18" s="44">
        <v>26.1</v>
      </c>
      <c r="AJ18" s="44">
        <v>27.5</v>
      </c>
      <c r="AK18" s="44">
        <v>27.9</v>
      </c>
      <c r="AL18" s="44">
        <v>29.5</v>
      </c>
      <c r="AM18" s="44">
        <v>21.9</v>
      </c>
      <c r="AN18" s="44">
        <v>20.2</v>
      </c>
      <c r="AO18" s="44">
        <v>25.1</v>
      </c>
      <c r="AP18" s="44">
        <v>24.4</v>
      </c>
      <c r="AQ18" s="44">
        <v>31.4</v>
      </c>
      <c r="AR18" s="44">
        <v>42</v>
      </c>
      <c r="AS18" s="44">
        <v>64.3</v>
      </c>
      <c r="AT18" s="44">
        <v>93.6</v>
      </c>
      <c r="AU18" s="44">
        <v>117.5</v>
      </c>
      <c r="AV18" s="44">
        <v>129.19999999999999</v>
      </c>
      <c r="AW18" s="44">
        <v>147</v>
      </c>
      <c r="AX18" s="44">
        <v>152</v>
      </c>
      <c r="AY18" s="44">
        <v>169.9</v>
      </c>
      <c r="AZ18" s="44">
        <v>183.1</v>
      </c>
      <c r="BA18" s="44">
        <v>187.7</v>
      </c>
      <c r="BB18" s="44">
        <v>207.5</v>
      </c>
      <c r="BC18" s="44">
        <v>217.3</v>
      </c>
      <c r="BD18" s="44">
        <v>238</v>
      </c>
      <c r="BE18" s="44">
        <v>255.4</v>
      </c>
      <c r="BF18" s="44">
        <v>238.4</v>
      </c>
      <c r="BG18" s="44">
        <v>207.5</v>
      </c>
      <c r="BH18" s="44">
        <v>189.4</v>
      </c>
      <c r="BI18" s="44">
        <v>262.10000000000002</v>
      </c>
      <c r="BJ18" s="44">
        <v>333.7</v>
      </c>
      <c r="BK18" s="44">
        <v>402.8</v>
      </c>
      <c r="BL18" s="44">
        <v>485.3</v>
      </c>
      <c r="BM18" s="44">
        <v>525.29999999999995</v>
      </c>
      <c r="BN18" s="44">
        <v>567.1</v>
      </c>
      <c r="BO18" s="44">
        <v>611.70000000000005</v>
      </c>
      <c r="BP18" s="44">
        <v>662.5</v>
      </c>
      <c r="BQ18" s="44">
        <v>707.3</v>
      </c>
      <c r="BR18" s="44">
        <v>743.9</v>
      </c>
    </row>
    <row r="19" spans="1:70" hidden="1" x14ac:dyDescent="0.2">
      <c r="A19" s="46" t="s">
        <v>243</v>
      </c>
      <c r="B19" s="47" t="s">
        <v>244</v>
      </c>
      <c r="C19" s="44">
        <v>36.1</v>
      </c>
      <c r="D19" s="44">
        <v>41.2</v>
      </c>
      <c r="E19" s="44">
        <v>39.700000000000003</v>
      </c>
      <c r="F19" s="44">
        <v>40.299999999999997</v>
      </c>
      <c r="G19" s="44">
        <v>39.5</v>
      </c>
      <c r="H19" s="44">
        <v>50.2</v>
      </c>
      <c r="I19" s="44">
        <v>49.6</v>
      </c>
      <c r="J19" s="44">
        <v>49.1</v>
      </c>
      <c r="K19" s="44">
        <v>43.9</v>
      </c>
      <c r="L19" s="44">
        <v>55.5</v>
      </c>
      <c r="M19" s="44">
        <v>54.7</v>
      </c>
      <c r="N19" s="44">
        <v>55.9</v>
      </c>
      <c r="O19" s="44">
        <v>64</v>
      </c>
      <c r="P19" s="44">
        <v>70.5</v>
      </c>
      <c r="Q19" s="44">
        <v>77.7</v>
      </c>
      <c r="R19" s="44">
        <v>89.3</v>
      </c>
      <c r="S19" s="44">
        <v>96.1</v>
      </c>
      <c r="T19" s="44">
        <v>93.9</v>
      </c>
      <c r="U19" s="44">
        <v>101.7</v>
      </c>
      <c r="V19" s="44">
        <v>98.4</v>
      </c>
      <c r="W19" s="44">
        <v>86.2</v>
      </c>
      <c r="X19" s="44">
        <v>100.6</v>
      </c>
      <c r="Y19" s="44">
        <v>117.2</v>
      </c>
      <c r="Z19" s="44">
        <v>133.4</v>
      </c>
      <c r="AA19" s="44">
        <v>125.7</v>
      </c>
      <c r="AB19" s="44">
        <v>138.9</v>
      </c>
      <c r="AC19" s="44">
        <v>174.3</v>
      </c>
      <c r="AD19" s="44">
        <v>205.8</v>
      </c>
      <c r="AE19" s="44">
        <v>238.6</v>
      </c>
      <c r="AF19" s="44">
        <v>249</v>
      </c>
      <c r="AG19" s="44">
        <v>223.6</v>
      </c>
      <c r="AH19" s="44">
        <v>247.5</v>
      </c>
      <c r="AI19" s="44">
        <v>229.9</v>
      </c>
      <c r="AJ19" s="44">
        <v>279.8</v>
      </c>
      <c r="AK19" s="44">
        <v>337.9</v>
      </c>
      <c r="AL19" s="44">
        <v>354.5</v>
      </c>
      <c r="AM19" s="44">
        <v>324.39999999999998</v>
      </c>
      <c r="AN19" s="44">
        <v>366</v>
      </c>
      <c r="AO19" s="44">
        <v>414.9</v>
      </c>
      <c r="AP19" s="44">
        <v>414.2</v>
      </c>
      <c r="AQ19" s="44">
        <v>417.2</v>
      </c>
      <c r="AR19" s="44">
        <v>451.3</v>
      </c>
      <c r="AS19" s="44">
        <v>475.3</v>
      </c>
      <c r="AT19" s="44">
        <v>522</v>
      </c>
      <c r="AU19" s="44">
        <v>621.9</v>
      </c>
      <c r="AV19" s="44">
        <v>703</v>
      </c>
      <c r="AW19" s="44">
        <v>786.1</v>
      </c>
      <c r="AX19" s="44">
        <v>865.8</v>
      </c>
      <c r="AY19" s="44">
        <v>804.1</v>
      </c>
      <c r="AZ19" s="44">
        <v>830.2</v>
      </c>
      <c r="BA19" s="44">
        <v>781.2</v>
      </c>
      <c r="BB19" s="44">
        <v>754</v>
      </c>
      <c r="BC19" s="44">
        <v>907.2</v>
      </c>
      <c r="BD19" s="44">
        <v>1056.4000000000001</v>
      </c>
      <c r="BE19" s="44">
        <v>1283.3</v>
      </c>
      <c r="BF19" s="44">
        <v>1477.7</v>
      </c>
      <c r="BG19" s="44">
        <v>1646.5</v>
      </c>
      <c r="BH19" s="44">
        <v>1529</v>
      </c>
      <c r="BI19" s="44">
        <v>1285.0999999999999</v>
      </c>
      <c r="BJ19" s="44">
        <v>1397</v>
      </c>
      <c r="BK19" s="44">
        <v>1746.4</v>
      </c>
      <c r="BL19" s="44">
        <v>1816.6</v>
      </c>
      <c r="BM19" s="44">
        <v>1998.2</v>
      </c>
      <c r="BN19" s="44">
        <v>2032.9</v>
      </c>
      <c r="BO19" s="44">
        <v>2140.6</v>
      </c>
      <c r="BP19" s="44">
        <v>2117.5</v>
      </c>
      <c r="BQ19" s="44">
        <v>2073.5</v>
      </c>
      <c r="BR19" s="44">
        <v>2164.6</v>
      </c>
    </row>
    <row r="20" spans="1:70" hidden="1" x14ac:dyDescent="0.2">
      <c r="A20" s="46" t="s">
        <v>245</v>
      </c>
      <c r="B20" s="44" t="s">
        <v>246</v>
      </c>
      <c r="C20" s="44">
        <v>17.899999999999999</v>
      </c>
      <c r="D20" s="44">
        <v>22.6</v>
      </c>
      <c r="E20" s="44">
        <v>19.399999999999999</v>
      </c>
      <c r="F20" s="44">
        <v>20.3</v>
      </c>
      <c r="G20" s="44">
        <v>17.600000000000001</v>
      </c>
      <c r="H20" s="44">
        <v>22</v>
      </c>
      <c r="I20" s="44">
        <v>22</v>
      </c>
      <c r="J20" s="44">
        <v>21.4</v>
      </c>
      <c r="K20" s="44">
        <v>19</v>
      </c>
      <c r="L20" s="44">
        <v>23.7</v>
      </c>
      <c r="M20" s="44">
        <v>22.8</v>
      </c>
      <c r="N20" s="44">
        <v>22.9</v>
      </c>
      <c r="O20" s="44">
        <v>24.1</v>
      </c>
      <c r="P20" s="44">
        <v>26.4</v>
      </c>
      <c r="Q20" s="44">
        <v>28.2</v>
      </c>
      <c r="R20" s="44">
        <v>31.1</v>
      </c>
      <c r="S20" s="44">
        <v>33.9</v>
      </c>
      <c r="T20" s="44">
        <v>32.9</v>
      </c>
      <c r="U20" s="44">
        <v>39.6</v>
      </c>
      <c r="V20" s="44">
        <v>40</v>
      </c>
      <c r="W20" s="44">
        <v>34.799999999999997</v>
      </c>
      <c r="X20" s="44">
        <v>38.200000000000003</v>
      </c>
      <c r="Y20" s="44">
        <v>42.3</v>
      </c>
      <c r="Z20" s="44">
        <v>50</v>
      </c>
      <c r="AA20" s="44">
        <v>52.8</v>
      </c>
      <c r="AB20" s="44">
        <v>51.6</v>
      </c>
      <c r="AC20" s="44">
        <v>65.3</v>
      </c>
      <c r="AD20" s="44">
        <v>74.400000000000006</v>
      </c>
      <c r="AE20" s="44">
        <v>84.9</v>
      </c>
      <c r="AF20" s="44">
        <v>90</v>
      </c>
      <c r="AG20" s="44">
        <v>87.2</v>
      </c>
      <c r="AH20" s="44">
        <v>84.3</v>
      </c>
      <c r="AI20" s="44">
        <v>66.5</v>
      </c>
      <c r="AJ20" s="44">
        <v>80.599999999999994</v>
      </c>
      <c r="AK20" s="44">
        <v>97.5</v>
      </c>
      <c r="AL20" s="44">
        <v>99.4</v>
      </c>
      <c r="AM20" s="44">
        <v>109.7</v>
      </c>
      <c r="AN20" s="44">
        <v>130.4</v>
      </c>
      <c r="AO20" s="44">
        <v>141.6</v>
      </c>
      <c r="AP20" s="44">
        <v>146.1</v>
      </c>
      <c r="AQ20" s="44">
        <v>145.4</v>
      </c>
      <c r="AR20" s="44">
        <v>138.6</v>
      </c>
      <c r="AS20" s="44">
        <v>148.69999999999999</v>
      </c>
      <c r="AT20" s="44">
        <v>171</v>
      </c>
      <c r="AU20" s="44">
        <v>193.1</v>
      </c>
      <c r="AV20" s="44">
        <v>217.8</v>
      </c>
      <c r="AW20" s="44">
        <v>231.5</v>
      </c>
      <c r="AX20" s="44">
        <v>245.4</v>
      </c>
      <c r="AY20" s="44">
        <v>248.4</v>
      </c>
      <c r="AZ20" s="44">
        <v>258.8</v>
      </c>
      <c r="BA20" s="44">
        <v>265.10000000000002</v>
      </c>
      <c r="BB20" s="44">
        <v>203.3</v>
      </c>
      <c r="BC20" s="44">
        <v>192.3</v>
      </c>
      <c r="BD20" s="44">
        <v>243.8</v>
      </c>
      <c r="BE20" s="44">
        <v>306.10000000000002</v>
      </c>
      <c r="BF20" s="44">
        <v>412.4</v>
      </c>
      <c r="BG20" s="44">
        <v>473.4</v>
      </c>
      <c r="BH20" s="44">
        <v>445.5</v>
      </c>
      <c r="BI20" s="44">
        <v>309.10000000000002</v>
      </c>
      <c r="BJ20" s="44">
        <v>269.39999999999998</v>
      </c>
      <c r="BK20" s="44">
        <v>370.6</v>
      </c>
      <c r="BL20" s="44">
        <v>379.1</v>
      </c>
      <c r="BM20" s="44">
        <v>447.6</v>
      </c>
      <c r="BN20" s="44">
        <v>467.7</v>
      </c>
      <c r="BO20" s="44">
        <v>505.3</v>
      </c>
      <c r="BP20" s="44">
        <v>507.4</v>
      </c>
      <c r="BQ20" s="44">
        <v>471</v>
      </c>
      <c r="BR20" s="44">
        <v>466.7</v>
      </c>
    </row>
    <row r="21" spans="1:70" hidden="1" x14ac:dyDescent="0.2">
      <c r="A21" s="46" t="s">
        <v>247</v>
      </c>
      <c r="B21" s="44" t="s">
        <v>248</v>
      </c>
      <c r="C21" s="44">
        <v>18.100000000000001</v>
      </c>
      <c r="D21" s="44">
        <v>18.600000000000001</v>
      </c>
      <c r="E21" s="44">
        <v>20.3</v>
      </c>
      <c r="F21" s="44">
        <v>20</v>
      </c>
      <c r="G21" s="44">
        <v>21.8</v>
      </c>
      <c r="H21" s="44">
        <v>28.1</v>
      </c>
      <c r="I21" s="44">
        <v>27.7</v>
      </c>
      <c r="J21" s="44">
        <v>27.7</v>
      </c>
      <c r="K21" s="44">
        <v>24.9</v>
      </c>
      <c r="L21" s="44">
        <v>31.8</v>
      </c>
      <c r="M21" s="44">
        <v>31.9</v>
      </c>
      <c r="N21" s="44">
        <v>33.1</v>
      </c>
      <c r="O21" s="44">
        <v>39.9</v>
      </c>
      <c r="P21" s="44">
        <v>44.1</v>
      </c>
      <c r="Q21" s="44">
        <v>49.6</v>
      </c>
      <c r="R21" s="44">
        <v>58.2</v>
      </c>
      <c r="S21" s="44">
        <v>62.2</v>
      </c>
      <c r="T21" s="44">
        <v>61</v>
      </c>
      <c r="U21" s="44">
        <v>62.1</v>
      </c>
      <c r="V21" s="44">
        <v>58.4</v>
      </c>
      <c r="W21" s="44">
        <v>51.5</v>
      </c>
      <c r="X21" s="44">
        <v>62.5</v>
      </c>
      <c r="Y21" s="44">
        <v>74.900000000000006</v>
      </c>
      <c r="Z21" s="44">
        <v>83.4</v>
      </c>
      <c r="AA21" s="44">
        <v>72.900000000000006</v>
      </c>
      <c r="AB21" s="44">
        <v>87.2</v>
      </c>
      <c r="AC21" s="44">
        <v>109.1</v>
      </c>
      <c r="AD21" s="44">
        <v>131.30000000000001</v>
      </c>
      <c r="AE21" s="44">
        <v>153.69999999999999</v>
      </c>
      <c r="AF21" s="44">
        <v>159</v>
      </c>
      <c r="AG21" s="44">
        <v>136.4</v>
      </c>
      <c r="AH21" s="44">
        <v>163.19999999999999</v>
      </c>
      <c r="AI21" s="44">
        <v>163.4</v>
      </c>
      <c r="AJ21" s="44">
        <v>199.1</v>
      </c>
      <c r="AK21" s="44">
        <v>240.4</v>
      </c>
      <c r="AL21" s="44">
        <v>255.1</v>
      </c>
      <c r="AM21" s="44">
        <v>214.7</v>
      </c>
      <c r="AN21" s="44">
        <v>235.5</v>
      </c>
      <c r="AO21" s="44">
        <v>273.2</v>
      </c>
      <c r="AP21" s="44">
        <v>268.2</v>
      </c>
      <c r="AQ21" s="44">
        <v>271.7</v>
      </c>
      <c r="AR21" s="44">
        <v>312.7</v>
      </c>
      <c r="AS21" s="44">
        <v>326.60000000000002</v>
      </c>
      <c r="AT21" s="44">
        <v>351</v>
      </c>
      <c r="AU21" s="44">
        <v>428.8</v>
      </c>
      <c r="AV21" s="44">
        <v>485.2</v>
      </c>
      <c r="AW21" s="44">
        <v>554.6</v>
      </c>
      <c r="AX21" s="44">
        <v>620.29999999999995</v>
      </c>
      <c r="AY21" s="44">
        <v>555.70000000000005</v>
      </c>
      <c r="AZ21" s="44">
        <v>571.4</v>
      </c>
      <c r="BA21" s="44">
        <v>516.1</v>
      </c>
      <c r="BB21" s="44">
        <v>550.70000000000005</v>
      </c>
      <c r="BC21" s="44">
        <v>714.8</v>
      </c>
      <c r="BD21" s="44">
        <v>812.6</v>
      </c>
      <c r="BE21" s="44">
        <v>977.3</v>
      </c>
      <c r="BF21" s="44">
        <v>1065.3</v>
      </c>
      <c r="BG21" s="44">
        <v>1173.0999999999999</v>
      </c>
      <c r="BH21" s="44">
        <v>1083.5</v>
      </c>
      <c r="BI21" s="44">
        <v>976</v>
      </c>
      <c r="BJ21" s="44">
        <v>1127.5</v>
      </c>
      <c r="BK21" s="44">
        <v>1375.9</v>
      </c>
      <c r="BL21" s="44">
        <v>1437.5</v>
      </c>
      <c r="BM21" s="44">
        <v>1550.5</v>
      </c>
      <c r="BN21" s="44">
        <v>1565.2</v>
      </c>
      <c r="BO21" s="44">
        <v>1635.3</v>
      </c>
      <c r="BP21" s="44">
        <v>1610</v>
      </c>
      <c r="BQ21" s="44">
        <v>1602.4</v>
      </c>
      <c r="BR21" s="44">
        <v>1697.9</v>
      </c>
    </row>
    <row r="22" spans="1:70" hidden="1" x14ac:dyDescent="0.2">
      <c r="A22" s="46" t="s">
        <v>249</v>
      </c>
      <c r="B22" s="44" t="s">
        <v>250</v>
      </c>
      <c r="C22" s="44">
        <v>8.8000000000000007</v>
      </c>
      <c r="D22" s="44">
        <v>8.6</v>
      </c>
      <c r="E22" s="44">
        <v>8.6</v>
      </c>
      <c r="F22" s="44">
        <v>8.9</v>
      </c>
      <c r="G22" s="44">
        <v>9.3000000000000007</v>
      </c>
      <c r="H22" s="44">
        <v>10.5</v>
      </c>
      <c r="I22" s="44">
        <v>11.3</v>
      </c>
      <c r="J22" s="44">
        <v>11.7</v>
      </c>
      <c r="K22" s="44">
        <v>11.6</v>
      </c>
      <c r="L22" s="44">
        <v>12.6</v>
      </c>
      <c r="M22" s="44">
        <v>13.4</v>
      </c>
      <c r="N22" s="44">
        <v>13.9</v>
      </c>
      <c r="O22" s="44">
        <v>15</v>
      </c>
      <c r="P22" s="44">
        <v>16.2</v>
      </c>
      <c r="Q22" s="44">
        <v>18.2</v>
      </c>
      <c r="R22" s="44">
        <v>20.2</v>
      </c>
      <c r="S22" s="44">
        <v>20.7</v>
      </c>
      <c r="T22" s="44">
        <v>21.5</v>
      </c>
      <c r="U22" s="44">
        <v>23.5</v>
      </c>
      <c r="V22" s="44">
        <v>24.2</v>
      </c>
      <c r="W22" s="44">
        <v>24.3</v>
      </c>
      <c r="X22" s="44">
        <v>25</v>
      </c>
      <c r="Y22" s="44">
        <v>26.8</v>
      </c>
      <c r="Z22" s="44">
        <v>29.9</v>
      </c>
      <c r="AA22" s="44">
        <v>33.200000000000003</v>
      </c>
      <c r="AB22" s="44">
        <v>33</v>
      </c>
      <c r="AC22" s="44">
        <v>39</v>
      </c>
      <c r="AD22" s="44">
        <v>44.8</v>
      </c>
      <c r="AE22" s="44">
        <v>50.8</v>
      </c>
      <c r="AF22" s="44">
        <v>57.5</v>
      </c>
      <c r="AG22" s="44">
        <v>64.099999999999994</v>
      </c>
      <c r="AH22" s="44">
        <v>73.8</v>
      </c>
      <c r="AI22" s="44">
        <v>77.7</v>
      </c>
      <c r="AJ22" s="44">
        <v>83.5</v>
      </c>
      <c r="AK22" s="44">
        <v>90.8</v>
      </c>
      <c r="AL22" s="44">
        <v>97.5</v>
      </c>
      <c r="AM22" s="44">
        <v>106.2</v>
      </c>
      <c r="AN22" s="44">
        <v>112.3</v>
      </c>
      <c r="AO22" s="44">
        <v>129.9</v>
      </c>
      <c r="AP22" s="44">
        <v>158</v>
      </c>
      <c r="AQ22" s="44">
        <v>169.1</v>
      </c>
      <c r="AR22" s="44">
        <v>180.5</v>
      </c>
      <c r="AS22" s="44">
        <v>189.5</v>
      </c>
      <c r="AT22" s="44">
        <v>205.3</v>
      </c>
      <c r="AU22" s="44">
        <v>236</v>
      </c>
      <c r="AV22" s="44">
        <v>259</v>
      </c>
      <c r="AW22" s="44">
        <v>303.5</v>
      </c>
      <c r="AX22" s="44">
        <v>339.5</v>
      </c>
      <c r="AY22" s="44">
        <v>357.1</v>
      </c>
      <c r="AZ22" s="44">
        <v>347.9</v>
      </c>
      <c r="BA22" s="44">
        <v>384.7</v>
      </c>
      <c r="BB22" s="44">
        <v>370.6</v>
      </c>
      <c r="BC22" s="44">
        <v>400.2</v>
      </c>
      <c r="BD22" s="44">
        <v>434</v>
      </c>
      <c r="BE22" s="44">
        <v>564.1</v>
      </c>
      <c r="BF22" s="44">
        <v>580.5</v>
      </c>
      <c r="BG22" s="44">
        <v>726</v>
      </c>
      <c r="BH22" s="44">
        <v>818.9</v>
      </c>
      <c r="BI22" s="44">
        <v>808.6</v>
      </c>
      <c r="BJ22" s="44">
        <v>574.6</v>
      </c>
      <c r="BK22" s="44">
        <v>564</v>
      </c>
      <c r="BL22" s="44">
        <v>703.7</v>
      </c>
      <c r="BM22" s="44">
        <v>859.4</v>
      </c>
      <c r="BN22" s="44">
        <v>929.4</v>
      </c>
      <c r="BO22" s="44">
        <v>986.4</v>
      </c>
      <c r="BP22" s="44">
        <v>1039.9000000000001</v>
      </c>
      <c r="BQ22" s="44">
        <v>981.9</v>
      </c>
      <c r="BR22" s="44">
        <v>990.2</v>
      </c>
    </row>
    <row r="23" spans="1:70" hidden="1" x14ac:dyDescent="0.2">
      <c r="A23" s="46" t="s">
        <v>251</v>
      </c>
      <c r="B23" s="44" t="s">
        <v>252</v>
      </c>
      <c r="C23" s="44">
        <v>9.3000000000000007</v>
      </c>
      <c r="D23" s="44">
        <v>10.1</v>
      </c>
      <c r="E23" s="44">
        <v>11.7</v>
      </c>
      <c r="F23" s="44">
        <v>11.1</v>
      </c>
      <c r="G23" s="44">
        <v>12.6</v>
      </c>
      <c r="H23" s="44">
        <v>17.600000000000001</v>
      </c>
      <c r="I23" s="44">
        <v>16.399999999999999</v>
      </c>
      <c r="J23" s="44">
        <v>16</v>
      </c>
      <c r="K23" s="44">
        <v>13.3</v>
      </c>
      <c r="L23" s="44">
        <v>19.2</v>
      </c>
      <c r="M23" s="44">
        <v>18.5</v>
      </c>
      <c r="N23" s="44">
        <v>19.2</v>
      </c>
      <c r="O23" s="44">
        <v>24.9</v>
      </c>
      <c r="P23" s="44">
        <v>27.9</v>
      </c>
      <c r="Q23" s="44">
        <v>31.4</v>
      </c>
      <c r="R23" s="44">
        <v>38</v>
      </c>
      <c r="S23" s="44">
        <v>41.6</v>
      </c>
      <c r="T23" s="44">
        <v>39.5</v>
      </c>
      <c r="U23" s="44">
        <v>38.6</v>
      </c>
      <c r="V23" s="44">
        <v>34.200000000000003</v>
      </c>
      <c r="W23" s="44">
        <v>27.2</v>
      </c>
      <c r="X23" s="44">
        <v>37.5</v>
      </c>
      <c r="Y23" s="44">
        <v>48</v>
      </c>
      <c r="Z23" s="44">
        <v>53.5</v>
      </c>
      <c r="AA23" s="44">
        <v>39.700000000000003</v>
      </c>
      <c r="AB23" s="44">
        <v>54.3</v>
      </c>
      <c r="AC23" s="44">
        <v>70</v>
      </c>
      <c r="AD23" s="44">
        <v>86.6</v>
      </c>
      <c r="AE23" s="44">
        <v>102.9</v>
      </c>
      <c r="AF23" s="44">
        <v>101.4</v>
      </c>
      <c r="AG23" s="44">
        <v>72.3</v>
      </c>
      <c r="AH23" s="44">
        <v>89.4</v>
      </c>
      <c r="AI23" s="44">
        <v>85.6</v>
      </c>
      <c r="AJ23" s="44">
        <v>115.7</v>
      </c>
      <c r="AK23" s="44">
        <v>149.5</v>
      </c>
      <c r="AL23" s="44">
        <v>157.5</v>
      </c>
      <c r="AM23" s="44">
        <v>108.5</v>
      </c>
      <c r="AN23" s="44">
        <v>123.2</v>
      </c>
      <c r="AO23" s="44">
        <v>143.30000000000001</v>
      </c>
      <c r="AP23" s="44">
        <v>110.2</v>
      </c>
      <c r="AQ23" s="44">
        <v>102.7</v>
      </c>
      <c r="AR23" s="44">
        <v>132.19999999999999</v>
      </c>
      <c r="AS23" s="44">
        <v>137.1</v>
      </c>
      <c r="AT23" s="44">
        <v>145.6</v>
      </c>
      <c r="AU23" s="44">
        <v>192.8</v>
      </c>
      <c r="AV23" s="44">
        <v>226.2</v>
      </c>
      <c r="AW23" s="44">
        <v>251.1</v>
      </c>
      <c r="AX23" s="44">
        <v>280.89999999999998</v>
      </c>
      <c r="AY23" s="44">
        <v>198.7</v>
      </c>
      <c r="AZ23" s="44">
        <v>223.5</v>
      </c>
      <c r="BA23" s="44">
        <v>131.4</v>
      </c>
      <c r="BB23" s="44">
        <v>180.2</v>
      </c>
      <c r="BC23" s="44">
        <v>314.7</v>
      </c>
      <c r="BD23" s="44">
        <v>378.6</v>
      </c>
      <c r="BE23" s="44">
        <v>413.2</v>
      </c>
      <c r="BF23" s="44">
        <v>484.8</v>
      </c>
      <c r="BG23" s="44">
        <v>447.1</v>
      </c>
      <c r="BH23" s="44">
        <v>264.60000000000002</v>
      </c>
      <c r="BI23" s="44">
        <v>167.3</v>
      </c>
      <c r="BJ23" s="44">
        <v>552.9</v>
      </c>
      <c r="BK23" s="44">
        <v>811.9</v>
      </c>
      <c r="BL23" s="44">
        <v>733.9</v>
      </c>
      <c r="BM23" s="44">
        <v>691.2</v>
      </c>
      <c r="BN23" s="44">
        <v>635.79999999999995</v>
      </c>
      <c r="BO23" s="44">
        <v>648.9</v>
      </c>
      <c r="BP23" s="44">
        <v>570.1</v>
      </c>
      <c r="BQ23" s="44">
        <v>620.6</v>
      </c>
      <c r="BR23" s="44">
        <v>707.7</v>
      </c>
    </row>
    <row r="24" spans="1:70" hidden="1" x14ac:dyDescent="0.2">
      <c r="A24" s="46" t="s">
        <v>253</v>
      </c>
      <c r="B24" s="47" t="s">
        <v>254</v>
      </c>
      <c r="C24" s="44">
        <v>3.2</v>
      </c>
      <c r="D24" s="44">
        <v>3.7</v>
      </c>
      <c r="E24" s="44">
        <v>4.0999999999999996</v>
      </c>
      <c r="F24" s="44">
        <v>4.8</v>
      </c>
      <c r="G24" s="44">
        <v>5.7</v>
      </c>
      <c r="H24" s="44">
        <v>6.3</v>
      </c>
      <c r="I24" s="44">
        <v>6.9</v>
      </c>
      <c r="J24" s="44">
        <v>8.1</v>
      </c>
      <c r="K24" s="44">
        <v>9.6</v>
      </c>
      <c r="L24" s="44">
        <v>9.6999999999999993</v>
      </c>
      <c r="M24" s="44">
        <v>10.7</v>
      </c>
      <c r="N24" s="44">
        <v>12.6</v>
      </c>
      <c r="O24" s="44">
        <v>14.3</v>
      </c>
      <c r="P24" s="44">
        <v>15.3</v>
      </c>
      <c r="Q24" s="44">
        <v>17.5</v>
      </c>
      <c r="R24" s="44">
        <v>19.8</v>
      </c>
      <c r="S24" s="44">
        <v>22.5</v>
      </c>
      <c r="T24" s="44">
        <v>25.7</v>
      </c>
      <c r="U24" s="44">
        <v>27.6</v>
      </c>
      <c r="V24" s="44">
        <v>33.6</v>
      </c>
      <c r="W24" s="44">
        <v>40.5</v>
      </c>
      <c r="X24" s="44">
        <v>45.2</v>
      </c>
      <c r="Y24" s="44">
        <v>49.3</v>
      </c>
      <c r="Z24" s="44">
        <v>57.2</v>
      </c>
      <c r="AA24" s="44">
        <v>73.5</v>
      </c>
      <c r="AB24" s="44">
        <v>85.9</v>
      </c>
      <c r="AC24" s="44">
        <v>89.9</v>
      </c>
      <c r="AD24" s="44">
        <v>105.9</v>
      </c>
      <c r="AE24" s="44">
        <v>118.8</v>
      </c>
      <c r="AF24" s="44">
        <v>141</v>
      </c>
      <c r="AG24" s="44">
        <v>186.2</v>
      </c>
      <c r="AH24" s="44">
        <v>238.4</v>
      </c>
      <c r="AI24" s="44">
        <v>277.5</v>
      </c>
      <c r="AJ24" s="44">
        <v>291.8</v>
      </c>
      <c r="AK24" s="44">
        <v>336.1</v>
      </c>
      <c r="AL24" s="44">
        <v>348</v>
      </c>
      <c r="AM24" s="44">
        <v>365.2</v>
      </c>
      <c r="AN24" s="44">
        <v>369.5</v>
      </c>
      <c r="AO24" s="44">
        <v>394.7</v>
      </c>
      <c r="AP24" s="44">
        <v>442.7</v>
      </c>
      <c r="AQ24" s="44">
        <v>450.1</v>
      </c>
      <c r="AR24" s="44">
        <v>408.5</v>
      </c>
      <c r="AS24" s="44">
        <v>383.7</v>
      </c>
      <c r="AT24" s="44">
        <v>371.4</v>
      </c>
      <c r="AU24" s="44">
        <v>365.9</v>
      </c>
      <c r="AV24" s="44">
        <v>376.5</v>
      </c>
      <c r="AW24" s="44">
        <v>381.9</v>
      </c>
      <c r="AX24" s="44">
        <v>414.7</v>
      </c>
      <c r="AY24" s="44">
        <v>477.8</v>
      </c>
      <c r="AZ24" s="44">
        <v>488</v>
      </c>
      <c r="BA24" s="44">
        <v>565</v>
      </c>
      <c r="BB24" s="44">
        <v>566.4</v>
      </c>
      <c r="BC24" s="44">
        <v>490.5</v>
      </c>
      <c r="BD24" s="44">
        <v>466.2</v>
      </c>
      <c r="BE24" s="44">
        <v>403.5</v>
      </c>
      <c r="BF24" s="44">
        <v>496.8</v>
      </c>
      <c r="BG24" s="44">
        <v>580.9</v>
      </c>
      <c r="BH24" s="44">
        <v>663.4</v>
      </c>
      <c r="BI24" s="44">
        <v>693.4</v>
      </c>
      <c r="BJ24" s="44">
        <v>563.4</v>
      </c>
      <c r="BK24" s="44">
        <v>489.4</v>
      </c>
      <c r="BL24" s="44">
        <v>488.1</v>
      </c>
      <c r="BM24" s="44">
        <v>527.70000000000005</v>
      </c>
      <c r="BN24" s="44">
        <v>504.6</v>
      </c>
      <c r="BO24" s="44">
        <v>535</v>
      </c>
      <c r="BP24" s="44">
        <v>583.4</v>
      </c>
      <c r="BQ24" s="44">
        <v>570.6</v>
      </c>
      <c r="BR24" s="44">
        <v>586.4</v>
      </c>
    </row>
    <row r="25" spans="1:70" hidden="1" x14ac:dyDescent="0.2">
      <c r="A25" s="46" t="s">
        <v>255</v>
      </c>
      <c r="B25" s="47" t="s">
        <v>256</v>
      </c>
      <c r="C25" s="44">
        <v>23</v>
      </c>
      <c r="D25" s="44">
        <v>24.7</v>
      </c>
      <c r="E25" s="44">
        <v>27.1</v>
      </c>
      <c r="F25" s="44">
        <v>29.1</v>
      </c>
      <c r="G25" s="44">
        <v>28.9</v>
      </c>
      <c r="H25" s="44">
        <v>31.5</v>
      </c>
      <c r="I25" s="44">
        <v>34.200000000000003</v>
      </c>
      <c r="J25" s="44">
        <v>36.6</v>
      </c>
      <c r="K25" s="44">
        <v>37.700000000000003</v>
      </c>
      <c r="L25" s="44">
        <v>41.1</v>
      </c>
      <c r="M25" s="44">
        <v>44.5</v>
      </c>
      <c r="N25" s="44">
        <v>47</v>
      </c>
      <c r="O25" s="44">
        <v>50.4</v>
      </c>
      <c r="P25" s="44">
        <v>53.4</v>
      </c>
      <c r="Q25" s="44">
        <v>57.3</v>
      </c>
      <c r="R25" s="44">
        <v>60.7</v>
      </c>
      <c r="S25" s="44">
        <v>63.2</v>
      </c>
      <c r="T25" s="44">
        <v>67.900000000000006</v>
      </c>
      <c r="U25" s="44">
        <v>76.400000000000006</v>
      </c>
      <c r="V25" s="44">
        <v>83.9</v>
      </c>
      <c r="W25" s="44">
        <v>91.4</v>
      </c>
      <c r="X25" s="44">
        <v>100.5</v>
      </c>
      <c r="Y25" s="44">
        <v>107.9</v>
      </c>
      <c r="Z25" s="44">
        <v>117.2</v>
      </c>
      <c r="AA25" s="44">
        <v>124.9</v>
      </c>
      <c r="AB25" s="44">
        <v>135.30000000000001</v>
      </c>
      <c r="AC25" s="44">
        <v>146.4</v>
      </c>
      <c r="AD25" s="44">
        <v>159.69999999999999</v>
      </c>
      <c r="AE25" s="44">
        <v>170.9</v>
      </c>
      <c r="AF25" s="44">
        <v>180.1</v>
      </c>
      <c r="AG25" s="44">
        <v>200.3</v>
      </c>
      <c r="AH25" s="44">
        <v>235.6</v>
      </c>
      <c r="AI25" s="44">
        <v>240.9</v>
      </c>
      <c r="AJ25" s="44">
        <v>263.3</v>
      </c>
      <c r="AK25" s="44">
        <v>289.8</v>
      </c>
      <c r="AL25" s="44">
        <v>308.10000000000002</v>
      </c>
      <c r="AM25" s="44">
        <v>323.39999999999998</v>
      </c>
      <c r="AN25" s="44">
        <v>347.5</v>
      </c>
      <c r="AO25" s="44">
        <v>374.5</v>
      </c>
      <c r="AP25" s="44">
        <v>398.9</v>
      </c>
      <c r="AQ25" s="44">
        <v>425</v>
      </c>
      <c r="AR25" s="44">
        <v>457.1</v>
      </c>
      <c r="AS25" s="44">
        <v>483.4</v>
      </c>
      <c r="AT25" s="44">
        <v>503.1</v>
      </c>
      <c r="AU25" s="44">
        <v>545.20000000000005</v>
      </c>
      <c r="AV25" s="44">
        <v>557.9</v>
      </c>
      <c r="AW25" s="44">
        <v>580.79999999999995</v>
      </c>
      <c r="AX25" s="44">
        <v>611.6</v>
      </c>
      <c r="AY25" s="44">
        <v>639.5</v>
      </c>
      <c r="AZ25" s="44">
        <v>673.6</v>
      </c>
      <c r="BA25" s="44">
        <v>708.6</v>
      </c>
      <c r="BB25" s="44">
        <v>727.7</v>
      </c>
      <c r="BC25" s="44">
        <v>762.6</v>
      </c>
      <c r="BD25" s="44">
        <v>808</v>
      </c>
      <c r="BE25" s="44">
        <v>863.9</v>
      </c>
      <c r="BF25" s="44">
        <v>934.5</v>
      </c>
      <c r="BG25" s="44">
        <v>991.9</v>
      </c>
      <c r="BH25" s="44">
        <v>1034.5999999999999</v>
      </c>
      <c r="BI25" s="44">
        <v>1041.9000000000001</v>
      </c>
      <c r="BJ25" s="44">
        <v>1026.0999999999999</v>
      </c>
      <c r="BK25" s="44">
        <v>1057.0999999999999</v>
      </c>
      <c r="BL25" s="44">
        <v>1102.5999999999999</v>
      </c>
      <c r="BM25" s="44">
        <v>1132.0999999999999</v>
      </c>
      <c r="BN25" s="44">
        <v>1174.9000000000001</v>
      </c>
      <c r="BO25" s="44">
        <v>1221.5999999999999</v>
      </c>
      <c r="BP25" s="44">
        <v>1255.8</v>
      </c>
      <c r="BQ25" s="44">
        <v>1288</v>
      </c>
      <c r="BR25" s="44">
        <v>1330.1</v>
      </c>
    </row>
    <row r="26" spans="1:70" hidden="1" x14ac:dyDescent="0.2">
      <c r="A26" s="46" t="s">
        <v>257</v>
      </c>
      <c r="B26" s="47" t="s">
        <v>258</v>
      </c>
      <c r="C26" s="44">
        <v>0.8</v>
      </c>
      <c r="D26" s="44">
        <v>1</v>
      </c>
      <c r="E26" s="44">
        <v>0.8</v>
      </c>
      <c r="F26" s="44">
        <v>0.5</v>
      </c>
      <c r="G26" s="44">
        <v>0.3</v>
      </c>
      <c r="H26" s="44">
        <v>0.2</v>
      </c>
      <c r="I26" s="44">
        <v>0.7</v>
      </c>
      <c r="J26" s="44">
        <v>1.1000000000000001</v>
      </c>
      <c r="K26" s="44">
        <v>1.4</v>
      </c>
      <c r="L26" s="44">
        <v>1.1000000000000001</v>
      </c>
      <c r="M26" s="44">
        <v>1.1000000000000001</v>
      </c>
      <c r="N26" s="44">
        <v>2</v>
      </c>
      <c r="O26" s="44">
        <v>2.2999999999999998</v>
      </c>
      <c r="P26" s="44">
        <v>2.2000000000000002</v>
      </c>
      <c r="Q26" s="44">
        <v>2.7</v>
      </c>
      <c r="R26" s="44">
        <v>3</v>
      </c>
      <c r="S26" s="44">
        <v>3.9</v>
      </c>
      <c r="T26" s="44">
        <v>3.8</v>
      </c>
      <c r="U26" s="44">
        <v>4.2</v>
      </c>
      <c r="V26" s="44">
        <v>4.5</v>
      </c>
      <c r="W26" s="44">
        <v>4.8</v>
      </c>
      <c r="X26" s="44">
        <v>4.7</v>
      </c>
      <c r="Y26" s="44">
        <v>6.6</v>
      </c>
      <c r="Z26" s="44">
        <v>5.2</v>
      </c>
      <c r="AA26" s="44">
        <v>3.3</v>
      </c>
      <c r="AB26" s="44">
        <v>4.5</v>
      </c>
      <c r="AC26" s="44">
        <v>5.0999999999999996</v>
      </c>
      <c r="AD26" s="44">
        <v>7.1</v>
      </c>
      <c r="AE26" s="44">
        <v>8.9</v>
      </c>
      <c r="AF26" s="44">
        <v>8.5</v>
      </c>
      <c r="AG26" s="44">
        <v>9.8000000000000007</v>
      </c>
      <c r="AH26" s="44">
        <v>11.5</v>
      </c>
      <c r="AI26" s="44">
        <v>15</v>
      </c>
      <c r="AJ26" s="44">
        <v>21.3</v>
      </c>
      <c r="AK26" s="44">
        <v>21.1</v>
      </c>
      <c r="AL26" s="44">
        <v>21.4</v>
      </c>
      <c r="AM26" s="44">
        <v>24.9</v>
      </c>
      <c r="AN26" s="44">
        <v>30.3</v>
      </c>
      <c r="AO26" s="44">
        <v>29.5</v>
      </c>
      <c r="AP26" s="44">
        <v>27.4</v>
      </c>
      <c r="AQ26" s="44">
        <v>27</v>
      </c>
      <c r="AR26" s="44">
        <v>27.5</v>
      </c>
      <c r="AS26" s="44">
        <v>30.1</v>
      </c>
      <c r="AT26" s="44">
        <v>36.700000000000003</v>
      </c>
      <c r="AU26" s="44">
        <v>32.5</v>
      </c>
      <c r="AV26" s="44">
        <v>34.799999999999997</v>
      </c>
      <c r="AW26" s="44">
        <v>35.200000000000003</v>
      </c>
      <c r="AX26" s="44">
        <v>33.799999999999997</v>
      </c>
      <c r="AY26" s="44">
        <v>36.4</v>
      </c>
      <c r="AZ26" s="44">
        <v>45.2</v>
      </c>
      <c r="BA26" s="44">
        <v>45.8</v>
      </c>
      <c r="BB26" s="44">
        <v>58.7</v>
      </c>
      <c r="BC26" s="44">
        <v>41.4</v>
      </c>
      <c r="BD26" s="44">
        <v>49.1</v>
      </c>
      <c r="BE26" s="44">
        <v>46.4</v>
      </c>
      <c r="BF26" s="44">
        <v>60.9</v>
      </c>
      <c r="BG26" s="44">
        <v>51.5</v>
      </c>
      <c r="BH26" s="44">
        <v>54.6</v>
      </c>
      <c r="BI26" s="44">
        <v>52.6</v>
      </c>
      <c r="BJ26" s="44">
        <v>58.3</v>
      </c>
      <c r="BK26" s="44">
        <v>55.9</v>
      </c>
      <c r="BL26" s="44">
        <v>60.1</v>
      </c>
      <c r="BM26" s="44">
        <v>58</v>
      </c>
      <c r="BN26" s="44">
        <v>59.3</v>
      </c>
      <c r="BO26" s="44">
        <v>58.1</v>
      </c>
      <c r="BP26" s="44">
        <v>57.3</v>
      </c>
      <c r="BQ26" s="44">
        <v>61.8</v>
      </c>
      <c r="BR26" s="44">
        <v>61.3</v>
      </c>
    </row>
    <row r="27" spans="1:70" hidden="1" x14ac:dyDescent="0.2">
      <c r="A27" s="46" t="s">
        <v>259</v>
      </c>
      <c r="B27" s="47" t="s">
        <v>260</v>
      </c>
      <c r="C27" s="44">
        <v>0.8</v>
      </c>
      <c r="D27" s="44">
        <v>1.2</v>
      </c>
      <c r="E27" s="44">
        <v>1.2</v>
      </c>
      <c r="F27" s="44">
        <v>1.2</v>
      </c>
      <c r="G27" s="44">
        <v>0.9</v>
      </c>
      <c r="H27" s="44">
        <v>1.3</v>
      </c>
      <c r="I27" s="44">
        <v>1.7</v>
      </c>
      <c r="J27" s="44">
        <v>1.8</v>
      </c>
      <c r="K27" s="44">
        <v>1.7</v>
      </c>
      <c r="L27" s="44">
        <v>1.7</v>
      </c>
      <c r="M27" s="44">
        <v>1.7</v>
      </c>
      <c r="N27" s="44">
        <v>1.9</v>
      </c>
      <c r="O27" s="44">
        <v>2.1</v>
      </c>
      <c r="P27" s="44">
        <v>2.5</v>
      </c>
      <c r="Q27" s="44">
        <v>3</v>
      </c>
      <c r="R27" s="44">
        <v>3.5</v>
      </c>
      <c r="S27" s="44">
        <v>3.4</v>
      </c>
      <c r="T27" s="44">
        <v>3.6</v>
      </c>
      <c r="U27" s="44">
        <v>4.2</v>
      </c>
      <c r="V27" s="44">
        <v>4.8</v>
      </c>
      <c r="W27" s="44">
        <v>4.4000000000000004</v>
      </c>
      <c r="X27" s="44">
        <v>4.2</v>
      </c>
      <c r="Y27" s="44">
        <v>4.8</v>
      </c>
      <c r="Z27" s="44">
        <v>5.7</v>
      </c>
      <c r="AA27" s="44">
        <v>6.8</v>
      </c>
      <c r="AB27" s="44">
        <v>9</v>
      </c>
      <c r="AC27" s="44">
        <v>9.1</v>
      </c>
      <c r="AD27" s="44">
        <v>8.1</v>
      </c>
      <c r="AE27" s="44">
        <v>10.4</v>
      </c>
      <c r="AF27" s="44">
        <v>12.8</v>
      </c>
      <c r="AG27" s="44">
        <v>14</v>
      </c>
      <c r="AH27" s="44">
        <v>16.899999999999999</v>
      </c>
      <c r="AI27" s="44">
        <v>19.3</v>
      </c>
      <c r="AJ27" s="44">
        <v>21.7</v>
      </c>
      <c r="AK27" s="44">
        <v>29.2</v>
      </c>
      <c r="AL27" s="44">
        <v>34.1</v>
      </c>
      <c r="AM27" s="44">
        <v>36</v>
      </c>
      <c r="AN27" s="44">
        <v>33.299999999999997</v>
      </c>
      <c r="AO27" s="44">
        <v>32.799999999999997</v>
      </c>
      <c r="AP27" s="44">
        <v>38.299999999999997</v>
      </c>
      <c r="AQ27" s="44">
        <v>39.200000000000003</v>
      </c>
      <c r="AR27" s="44">
        <v>38.9</v>
      </c>
      <c r="AS27" s="44">
        <v>39.700000000000003</v>
      </c>
      <c r="AT27" s="44">
        <v>39.4</v>
      </c>
      <c r="AU27" s="44">
        <v>40.700000000000003</v>
      </c>
      <c r="AV27" s="44">
        <v>45</v>
      </c>
      <c r="AW27" s="44">
        <v>52.6</v>
      </c>
      <c r="AX27" s="44">
        <v>50.1</v>
      </c>
      <c r="AY27" s="44">
        <v>64.099999999999994</v>
      </c>
      <c r="AZ27" s="44">
        <v>67.8</v>
      </c>
      <c r="BA27" s="44">
        <v>85.3</v>
      </c>
      <c r="BB27" s="44">
        <v>99.1</v>
      </c>
      <c r="BC27" s="44">
        <v>80.7</v>
      </c>
      <c r="BD27" s="44">
        <v>76.3</v>
      </c>
      <c r="BE27" s="44">
        <v>81.400000000000006</v>
      </c>
      <c r="BF27" s="44">
        <v>93.9</v>
      </c>
      <c r="BG27" s="44">
        <v>82.6</v>
      </c>
      <c r="BH27" s="44">
        <v>98.6</v>
      </c>
      <c r="BI27" s="44">
        <v>114.4</v>
      </c>
      <c r="BJ27" s="44">
        <v>124.9</v>
      </c>
      <c r="BK27" s="44">
        <v>128.5</v>
      </c>
      <c r="BL27" s="44">
        <v>131.5</v>
      </c>
      <c r="BM27" s="44">
        <v>104.7</v>
      </c>
      <c r="BN27" s="44">
        <v>118.4</v>
      </c>
      <c r="BO27" s="44">
        <v>138.9</v>
      </c>
      <c r="BP27" s="44">
        <v>165</v>
      </c>
      <c r="BQ27" s="44">
        <v>164</v>
      </c>
      <c r="BR27" s="44">
        <v>161.80000000000001</v>
      </c>
    </row>
    <row r="28" spans="1:70" hidden="1" x14ac:dyDescent="0.2">
      <c r="A28" s="46" t="s">
        <v>261</v>
      </c>
      <c r="B28" s="44" t="s">
        <v>262</v>
      </c>
      <c r="C28" s="44">
        <v>0.6</v>
      </c>
      <c r="D28" s="44">
        <v>0.9</v>
      </c>
      <c r="E28" s="44">
        <v>0.9</v>
      </c>
      <c r="F28" s="44">
        <v>0.8</v>
      </c>
      <c r="G28" s="44">
        <v>0.6</v>
      </c>
      <c r="H28" s="44">
        <v>0.9</v>
      </c>
      <c r="I28" s="44">
        <v>1.2</v>
      </c>
      <c r="J28" s="44">
        <v>1.4</v>
      </c>
      <c r="K28" s="44">
        <v>1.2</v>
      </c>
      <c r="L28" s="44">
        <v>1.3</v>
      </c>
      <c r="M28" s="44">
        <v>1.3</v>
      </c>
      <c r="N28" s="44">
        <v>1.4</v>
      </c>
      <c r="O28" s="44">
        <v>1.5</v>
      </c>
      <c r="P28" s="44">
        <v>1.9</v>
      </c>
      <c r="Q28" s="44">
        <v>2.2000000000000002</v>
      </c>
      <c r="R28" s="44">
        <v>2.2999999999999998</v>
      </c>
      <c r="S28" s="44">
        <v>2.1</v>
      </c>
      <c r="T28" s="44">
        <v>2.2999999999999998</v>
      </c>
      <c r="U28" s="44">
        <v>2.8</v>
      </c>
      <c r="V28" s="44">
        <v>3.3</v>
      </c>
      <c r="W28" s="44">
        <v>2.9</v>
      </c>
      <c r="X28" s="44">
        <v>2.7</v>
      </c>
      <c r="Y28" s="44">
        <v>3.1</v>
      </c>
      <c r="Z28" s="44">
        <v>3.9</v>
      </c>
      <c r="AA28" s="44">
        <v>4.7</v>
      </c>
      <c r="AB28" s="44">
        <v>6.8</v>
      </c>
      <c r="AC28" s="44">
        <v>6.7</v>
      </c>
      <c r="AD28" s="44">
        <v>5.0999999999999996</v>
      </c>
      <c r="AE28" s="44">
        <v>6.5</v>
      </c>
      <c r="AF28" s="44">
        <v>8.1999999999999993</v>
      </c>
      <c r="AG28" s="44">
        <v>8.6</v>
      </c>
      <c r="AH28" s="44">
        <v>11.2</v>
      </c>
      <c r="AI28" s="44">
        <v>12.4</v>
      </c>
      <c r="AJ28" s="44">
        <v>13.8</v>
      </c>
      <c r="AK28" s="44">
        <v>19.7</v>
      </c>
      <c r="AL28" s="44">
        <v>22.3</v>
      </c>
      <c r="AM28" s="44">
        <v>22.9</v>
      </c>
      <c r="AN28" s="44">
        <v>20.2</v>
      </c>
      <c r="AO28" s="44">
        <v>20.6</v>
      </c>
      <c r="AP28" s="44">
        <v>23.2</v>
      </c>
      <c r="AQ28" s="44">
        <v>22.2</v>
      </c>
      <c r="AR28" s="44">
        <v>17.600000000000001</v>
      </c>
      <c r="AS28" s="44">
        <v>16.3</v>
      </c>
      <c r="AT28" s="44">
        <v>14.1</v>
      </c>
      <c r="AU28" s="44">
        <v>13.3</v>
      </c>
      <c r="AV28" s="44">
        <v>18.7</v>
      </c>
      <c r="AW28" s="44">
        <v>22.9</v>
      </c>
      <c r="AX28" s="44">
        <v>19.399999999999999</v>
      </c>
      <c r="AY28" s="44">
        <v>26</v>
      </c>
      <c r="AZ28" s="44">
        <v>34</v>
      </c>
      <c r="BA28" s="44">
        <v>42.4</v>
      </c>
      <c r="BB28" s="44">
        <v>46.8</v>
      </c>
      <c r="BC28" s="44">
        <v>34.200000000000003</v>
      </c>
      <c r="BD28" s="44">
        <v>26.3</v>
      </c>
      <c r="BE28" s="44">
        <v>16.8</v>
      </c>
      <c r="BF28" s="44">
        <v>25.7</v>
      </c>
      <c r="BG28" s="44">
        <v>21.5</v>
      </c>
      <c r="BH28" s="44">
        <v>30.6</v>
      </c>
      <c r="BI28" s="44">
        <v>36.6</v>
      </c>
      <c r="BJ28" s="44">
        <v>38.700000000000003</v>
      </c>
      <c r="BK28" s="44">
        <v>43</v>
      </c>
      <c r="BL28" s="44">
        <v>50.2</v>
      </c>
      <c r="BM28" s="44">
        <v>42.7</v>
      </c>
      <c r="BN28" s="44">
        <v>41.1</v>
      </c>
      <c r="BO28" s="44">
        <v>45.6</v>
      </c>
      <c r="BP28" s="44">
        <v>53.1</v>
      </c>
      <c r="BQ28" s="44">
        <v>57.4</v>
      </c>
      <c r="BR28" s="44">
        <v>59.5</v>
      </c>
    </row>
    <row r="29" spans="1:70" hidden="1" x14ac:dyDescent="0.2">
      <c r="A29" s="46" t="s">
        <v>263</v>
      </c>
      <c r="B29" s="44" t="s">
        <v>264</v>
      </c>
      <c r="C29" s="44">
        <v>0.3</v>
      </c>
      <c r="D29" s="44">
        <v>0.3</v>
      </c>
      <c r="E29" s="44">
        <v>0.3</v>
      </c>
      <c r="F29" s="44">
        <v>0.3</v>
      </c>
      <c r="G29" s="44">
        <v>0.3</v>
      </c>
      <c r="H29" s="44">
        <v>0.4</v>
      </c>
      <c r="I29" s="44">
        <v>0.4</v>
      </c>
      <c r="J29" s="44">
        <v>0.4</v>
      </c>
      <c r="K29" s="44">
        <v>0.5</v>
      </c>
      <c r="L29" s="44">
        <v>0.3</v>
      </c>
      <c r="M29" s="44">
        <v>0.4</v>
      </c>
      <c r="N29" s="44">
        <v>0.5</v>
      </c>
      <c r="O29" s="44">
        <v>0.6</v>
      </c>
      <c r="P29" s="44">
        <v>0.7</v>
      </c>
      <c r="Q29" s="44">
        <v>0.8</v>
      </c>
      <c r="R29" s="44">
        <v>1.2</v>
      </c>
      <c r="S29" s="44">
        <v>1.3</v>
      </c>
      <c r="T29" s="44">
        <v>1.4</v>
      </c>
      <c r="U29" s="44">
        <v>1.4</v>
      </c>
      <c r="V29" s="44">
        <v>1.5</v>
      </c>
      <c r="W29" s="44">
        <v>1.4</v>
      </c>
      <c r="X29" s="44">
        <v>1.5</v>
      </c>
      <c r="Y29" s="44">
        <v>1.7</v>
      </c>
      <c r="Z29" s="44">
        <v>1.8</v>
      </c>
      <c r="AA29" s="44">
        <v>2.1</v>
      </c>
      <c r="AB29" s="44">
        <v>2.2000000000000002</v>
      </c>
      <c r="AC29" s="44">
        <v>2.4</v>
      </c>
      <c r="AD29" s="44">
        <v>3</v>
      </c>
      <c r="AE29" s="44">
        <v>3.9</v>
      </c>
      <c r="AF29" s="44">
        <v>4.5</v>
      </c>
      <c r="AG29" s="44">
        <v>5.4</v>
      </c>
      <c r="AH29" s="44">
        <v>5.7</v>
      </c>
      <c r="AI29" s="44">
        <v>6.9</v>
      </c>
      <c r="AJ29" s="44">
        <v>7.9</v>
      </c>
      <c r="AK29" s="44">
        <v>9.4</v>
      </c>
      <c r="AL29" s="44">
        <v>11.8</v>
      </c>
      <c r="AM29" s="44">
        <v>13</v>
      </c>
      <c r="AN29" s="44">
        <v>13.1</v>
      </c>
      <c r="AO29" s="44">
        <v>12.2</v>
      </c>
      <c r="AP29" s="44">
        <v>15.1</v>
      </c>
      <c r="AQ29" s="44">
        <v>17</v>
      </c>
      <c r="AR29" s="44">
        <v>21.3</v>
      </c>
      <c r="AS29" s="44">
        <v>23.6</v>
      </c>
      <c r="AT29" s="44">
        <v>25.6</v>
      </c>
      <c r="AU29" s="44">
        <v>27.9</v>
      </c>
      <c r="AV29" s="44">
        <v>24.9</v>
      </c>
      <c r="AW29" s="44">
        <v>30.7</v>
      </c>
      <c r="AX29" s="44">
        <v>29.8</v>
      </c>
      <c r="AY29" s="44">
        <v>34.299999999999997</v>
      </c>
      <c r="AZ29" s="44">
        <v>36.5</v>
      </c>
      <c r="BA29" s="44">
        <v>41.9</v>
      </c>
      <c r="BB29" s="44">
        <v>43.9</v>
      </c>
      <c r="BC29" s="44">
        <v>46.2</v>
      </c>
      <c r="BD29" s="44">
        <v>48.3</v>
      </c>
      <c r="BE29" s="44">
        <v>52.4</v>
      </c>
      <c r="BF29" s="44">
        <v>53.4</v>
      </c>
      <c r="BG29" s="44">
        <v>58.3</v>
      </c>
      <c r="BH29" s="44">
        <v>62</v>
      </c>
      <c r="BI29" s="44">
        <v>70.599999999999994</v>
      </c>
      <c r="BJ29" s="44">
        <v>88.5</v>
      </c>
      <c r="BK29" s="44">
        <v>87.2</v>
      </c>
      <c r="BL29" s="44">
        <v>89.2</v>
      </c>
      <c r="BM29" s="44">
        <v>72.599999999999994</v>
      </c>
      <c r="BN29" s="44">
        <v>90.8</v>
      </c>
      <c r="BO29" s="44">
        <v>102.2</v>
      </c>
      <c r="BP29" s="44">
        <v>112.4</v>
      </c>
      <c r="BQ29" s="44">
        <v>105.9</v>
      </c>
      <c r="BR29" s="44">
        <v>99.2</v>
      </c>
    </row>
    <row r="30" spans="1:70" hidden="1" x14ac:dyDescent="0.2">
      <c r="A30" s="46" t="s">
        <v>265</v>
      </c>
      <c r="B30" s="44" t="s">
        <v>266</v>
      </c>
      <c r="C30" s="44" t="s">
        <v>267</v>
      </c>
      <c r="D30" s="44" t="s">
        <v>267</v>
      </c>
      <c r="E30" s="44" t="s">
        <v>267</v>
      </c>
      <c r="F30" s="44" t="s">
        <v>267</v>
      </c>
      <c r="G30" s="44" t="s">
        <v>267</v>
      </c>
      <c r="H30" s="44" t="s">
        <v>267</v>
      </c>
      <c r="I30" s="44" t="s">
        <v>267</v>
      </c>
      <c r="J30" s="44" t="s">
        <v>267</v>
      </c>
      <c r="K30" s="44" t="s">
        <v>267</v>
      </c>
      <c r="L30" s="44" t="s">
        <v>267</v>
      </c>
      <c r="M30" s="44" t="s">
        <v>267</v>
      </c>
      <c r="N30" s="44" t="s">
        <v>267</v>
      </c>
      <c r="O30" s="44" t="s">
        <v>267</v>
      </c>
      <c r="P30" s="44" t="s">
        <v>267</v>
      </c>
      <c r="Q30" s="44" t="s">
        <v>267</v>
      </c>
      <c r="R30" s="44" t="s">
        <v>267</v>
      </c>
      <c r="S30" s="44" t="s">
        <v>267</v>
      </c>
      <c r="T30" s="44" t="s">
        <v>267</v>
      </c>
      <c r="U30" s="44" t="s">
        <v>267</v>
      </c>
      <c r="V30" s="44" t="s">
        <v>267</v>
      </c>
      <c r="W30" s="44" t="s">
        <v>267</v>
      </c>
      <c r="X30" s="44" t="s">
        <v>267</v>
      </c>
      <c r="Y30" s="44" t="s">
        <v>267</v>
      </c>
      <c r="Z30" s="44" t="s">
        <v>267</v>
      </c>
      <c r="AA30" s="44" t="s">
        <v>267</v>
      </c>
      <c r="AB30" s="44" t="s">
        <v>267</v>
      </c>
      <c r="AC30" s="44" t="s">
        <v>267</v>
      </c>
      <c r="AD30" s="44" t="s">
        <v>267</v>
      </c>
      <c r="AE30" s="44" t="s">
        <v>267</v>
      </c>
      <c r="AF30" s="44" t="s">
        <v>267</v>
      </c>
      <c r="AG30" s="44" t="s">
        <v>267</v>
      </c>
      <c r="AH30" s="44" t="s">
        <v>267</v>
      </c>
      <c r="AI30" s="44" t="s">
        <v>267</v>
      </c>
      <c r="AJ30" s="44" t="s">
        <v>267</v>
      </c>
      <c r="AK30" s="44" t="s">
        <v>267</v>
      </c>
      <c r="AL30" s="44" t="s">
        <v>267</v>
      </c>
      <c r="AM30" s="44" t="s">
        <v>267</v>
      </c>
      <c r="AN30" s="44" t="s">
        <v>267</v>
      </c>
      <c r="AO30" s="44" t="s">
        <v>267</v>
      </c>
      <c r="AP30" s="44" t="s">
        <v>267</v>
      </c>
      <c r="AQ30" s="44" t="s">
        <v>267</v>
      </c>
      <c r="AR30" s="44" t="s">
        <v>267</v>
      </c>
      <c r="AS30" s="44">
        <v>-0.1</v>
      </c>
      <c r="AT30" s="44">
        <v>-0.3</v>
      </c>
      <c r="AU30" s="44">
        <v>-0.4</v>
      </c>
      <c r="AV30" s="44">
        <v>1.4</v>
      </c>
      <c r="AW30" s="44">
        <v>-1</v>
      </c>
      <c r="AX30" s="44">
        <v>0.8</v>
      </c>
      <c r="AY30" s="44">
        <v>3.8</v>
      </c>
      <c r="AZ30" s="44">
        <v>-2.6</v>
      </c>
      <c r="BA30" s="44">
        <v>1</v>
      </c>
      <c r="BB30" s="44">
        <v>8.5</v>
      </c>
      <c r="BC30" s="44">
        <v>0.2</v>
      </c>
      <c r="BD30" s="44">
        <v>1.7</v>
      </c>
      <c r="BE30" s="44">
        <v>12.2</v>
      </c>
      <c r="BF30" s="44">
        <v>14.8</v>
      </c>
      <c r="BG30" s="44">
        <v>2.8</v>
      </c>
      <c r="BH30" s="44">
        <v>6</v>
      </c>
      <c r="BI30" s="44">
        <v>7.2</v>
      </c>
      <c r="BJ30" s="44">
        <v>-2.2999999999999998</v>
      </c>
      <c r="BK30" s="44">
        <v>-1.7</v>
      </c>
      <c r="BL30" s="44">
        <v>-7.9</v>
      </c>
      <c r="BM30" s="44">
        <v>-10.6</v>
      </c>
      <c r="BN30" s="44">
        <v>-13.5</v>
      </c>
      <c r="BO30" s="44">
        <v>-9</v>
      </c>
      <c r="BP30" s="44">
        <v>-0.6</v>
      </c>
      <c r="BQ30" s="44">
        <v>0.7</v>
      </c>
      <c r="BR30" s="44">
        <v>3.1</v>
      </c>
    </row>
    <row r="31" spans="1:70" hidden="1" x14ac:dyDescent="0.2">
      <c r="A31" s="46" t="s">
        <v>268</v>
      </c>
      <c r="B31" s="47" t="s">
        <v>269</v>
      </c>
      <c r="C31" s="44">
        <v>0</v>
      </c>
      <c r="D31" s="44">
        <v>0</v>
      </c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0.5</v>
      </c>
      <c r="M31" s="44">
        <v>0.5</v>
      </c>
      <c r="N31" s="44">
        <v>0.3</v>
      </c>
      <c r="O31" s="44">
        <v>0.4</v>
      </c>
      <c r="P31" s="44">
        <v>0.8</v>
      </c>
      <c r="Q31" s="44">
        <v>0.8</v>
      </c>
      <c r="R31" s="44">
        <v>0.7</v>
      </c>
      <c r="S31" s="44">
        <v>0.3</v>
      </c>
      <c r="T31" s="44">
        <v>0.2</v>
      </c>
      <c r="U31" s="44">
        <v>0.3</v>
      </c>
      <c r="V31" s="44">
        <v>0</v>
      </c>
      <c r="W31" s="44">
        <v>-1.2</v>
      </c>
      <c r="X31" s="44">
        <v>-1.7</v>
      </c>
      <c r="Y31" s="44">
        <v>-1.2</v>
      </c>
      <c r="Z31" s="44">
        <v>-2.2000000000000002</v>
      </c>
      <c r="AA31" s="44">
        <v>-2.7</v>
      </c>
      <c r="AB31" s="44">
        <v>-4.4000000000000004</v>
      </c>
      <c r="AC31" s="44">
        <v>-2.7</v>
      </c>
      <c r="AD31" s="44">
        <v>-3.3</v>
      </c>
      <c r="AE31" s="44">
        <v>-2.8</v>
      </c>
      <c r="AF31" s="44">
        <v>-3.2</v>
      </c>
      <c r="AG31" s="44">
        <v>-5.0999999999999996</v>
      </c>
      <c r="AH31" s="44">
        <v>-5.2</v>
      </c>
      <c r="AI31" s="44">
        <v>-3.8</v>
      </c>
      <c r="AJ31" s="44">
        <v>-2.2999999999999998</v>
      </c>
      <c r="AK31" s="44">
        <v>-1.4</v>
      </c>
      <c r="AL31" s="44">
        <v>1.3</v>
      </c>
      <c r="AM31" s="44">
        <v>2</v>
      </c>
      <c r="AN31" s="44">
        <v>2.2000000000000002</v>
      </c>
      <c r="AO31" s="44">
        <v>5</v>
      </c>
      <c r="AP31" s="44">
        <v>6.7</v>
      </c>
      <c r="AQ31" s="44">
        <v>3.2</v>
      </c>
      <c r="AR31" s="44">
        <v>7.8</v>
      </c>
      <c r="AS31" s="44">
        <v>9.9</v>
      </c>
      <c r="AT31" s="44">
        <v>10.8</v>
      </c>
      <c r="AU31" s="44">
        <v>11.8</v>
      </c>
      <c r="AV31" s="44">
        <v>15.6</v>
      </c>
      <c r="AW31" s="44">
        <v>16.899999999999999</v>
      </c>
      <c r="AX31" s="44">
        <v>17.5</v>
      </c>
      <c r="AY31" s="44">
        <v>16.3</v>
      </c>
      <c r="AZ31" s="44">
        <v>16.2</v>
      </c>
      <c r="BA31" s="44">
        <v>10.7</v>
      </c>
      <c r="BB31" s="44">
        <v>5.2</v>
      </c>
      <c r="BC31" s="44">
        <v>7</v>
      </c>
      <c r="BD31" s="44">
        <v>3.9</v>
      </c>
      <c r="BE31" s="44">
        <v>-1.8</v>
      </c>
      <c r="BF31" s="44">
        <v>-6.4</v>
      </c>
      <c r="BG31" s="44">
        <v>-9.3000000000000007</v>
      </c>
      <c r="BH31" s="44">
        <v>-16.399999999999999</v>
      </c>
      <c r="BI31" s="44">
        <v>-21.2</v>
      </c>
      <c r="BJ31" s="44">
        <v>-20.6</v>
      </c>
      <c r="BK31" s="44">
        <v>-22.9</v>
      </c>
      <c r="BL31" s="44">
        <v>-24.5</v>
      </c>
      <c r="BM31" s="44">
        <v>-19.3</v>
      </c>
      <c r="BN31" s="44">
        <v>-20.9</v>
      </c>
      <c r="BO31" s="44">
        <v>-17.899999999999999</v>
      </c>
      <c r="BP31" s="44">
        <v>-14.3</v>
      </c>
      <c r="BQ31" s="44">
        <v>-10.1</v>
      </c>
      <c r="BR31" s="44">
        <v>-11</v>
      </c>
    </row>
    <row r="32" spans="1:70" hidden="1" x14ac:dyDescent="0.2">
      <c r="A32" s="46" t="s">
        <v>150</v>
      </c>
      <c r="B32" s="47" t="s">
        <v>270</v>
      </c>
      <c r="C32" s="44" t="s">
        <v>150</v>
      </c>
      <c r="D32" s="44" t="s">
        <v>150</v>
      </c>
      <c r="E32" s="44" t="s">
        <v>150</v>
      </c>
      <c r="F32" s="44" t="s">
        <v>150</v>
      </c>
      <c r="G32" s="44" t="s">
        <v>150</v>
      </c>
      <c r="H32" s="44" t="s">
        <v>150</v>
      </c>
      <c r="I32" s="44" t="s">
        <v>150</v>
      </c>
      <c r="J32" s="44" t="s">
        <v>150</v>
      </c>
      <c r="K32" s="44" t="s">
        <v>150</v>
      </c>
      <c r="L32" s="44" t="s">
        <v>150</v>
      </c>
      <c r="M32" s="44" t="s">
        <v>150</v>
      </c>
      <c r="N32" s="44" t="s">
        <v>150</v>
      </c>
      <c r="O32" s="44" t="s">
        <v>150</v>
      </c>
      <c r="P32" s="44" t="s">
        <v>150</v>
      </c>
      <c r="Q32" s="44" t="s">
        <v>150</v>
      </c>
      <c r="R32" s="44" t="s">
        <v>150</v>
      </c>
      <c r="S32" s="44" t="s">
        <v>150</v>
      </c>
      <c r="T32" s="44" t="s">
        <v>150</v>
      </c>
      <c r="U32" s="44" t="s">
        <v>150</v>
      </c>
      <c r="V32" s="44" t="s">
        <v>150</v>
      </c>
      <c r="W32" s="44" t="s">
        <v>150</v>
      </c>
      <c r="X32" s="44" t="s">
        <v>150</v>
      </c>
      <c r="Y32" s="44" t="s">
        <v>150</v>
      </c>
      <c r="Z32" s="44" t="s">
        <v>150</v>
      </c>
      <c r="AA32" s="44" t="s">
        <v>150</v>
      </c>
      <c r="AB32" s="44" t="s">
        <v>150</v>
      </c>
      <c r="AC32" s="44" t="s">
        <v>150</v>
      </c>
      <c r="AD32" s="44" t="s">
        <v>150</v>
      </c>
      <c r="AE32" s="44" t="s">
        <v>150</v>
      </c>
      <c r="AF32" s="44" t="s">
        <v>150</v>
      </c>
      <c r="AG32" s="44" t="s">
        <v>150</v>
      </c>
      <c r="AH32" s="44" t="s">
        <v>150</v>
      </c>
      <c r="AI32" s="44" t="s">
        <v>150</v>
      </c>
      <c r="AJ32" s="44" t="s">
        <v>150</v>
      </c>
      <c r="AK32" s="44" t="s">
        <v>150</v>
      </c>
      <c r="AL32" s="44" t="s">
        <v>150</v>
      </c>
      <c r="AM32" s="44" t="s">
        <v>150</v>
      </c>
      <c r="AN32" s="44" t="s">
        <v>150</v>
      </c>
      <c r="AO32" s="44" t="s">
        <v>150</v>
      </c>
      <c r="AP32" s="44" t="s">
        <v>150</v>
      </c>
      <c r="AQ32" s="44" t="s">
        <v>150</v>
      </c>
      <c r="AR32" s="44" t="s">
        <v>150</v>
      </c>
      <c r="AS32" s="44" t="s">
        <v>150</v>
      </c>
      <c r="AT32" s="44" t="s">
        <v>150</v>
      </c>
      <c r="AU32" s="44" t="s">
        <v>150</v>
      </c>
      <c r="AV32" s="44" t="s">
        <v>150</v>
      </c>
      <c r="AW32" s="44" t="s">
        <v>150</v>
      </c>
      <c r="AX32" s="44" t="s">
        <v>150</v>
      </c>
      <c r="AY32" s="44" t="s">
        <v>150</v>
      </c>
      <c r="AZ32" s="44" t="s">
        <v>150</v>
      </c>
      <c r="BA32" s="44" t="s">
        <v>150</v>
      </c>
      <c r="BB32" s="44" t="s">
        <v>150</v>
      </c>
      <c r="BC32" s="44" t="s">
        <v>150</v>
      </c>
      <c r="BD32" s="44" t="s">
        <v>150</v>
      </c>
      <c r="BE32" s="44" t="s">
        <v>150</v>
      </c>
      <c r="BF32" s="44" t="s">
        <v>150</v>
      </c>
      <c r="BG32" s="44" t="s">
        <v>150</v>
      </c>
      <c r="BH32" s="44" t="s">
        <v>150</v>
      </c>
      <c r="BI32" s="44" t="s">
        <v>150</v>
      </c>
      <c r="BJ32" s="44" t="s">
        <v>150</v>
      </c>
      <c r="BK32" s="44" t="s">
        <v>150</v>
      </c>
      <c r="BL32" s="44" t="s">
        <v>150</v>
      </c>
      <c r="BM32" s="44" t="s">
        <v>150</v>
      </c>
      <c r="BN32" s="44" t="s">
        <v>150</v>
      </c>
      <c r="BO32" s="44" t="s">
        <v>150</v>
      </c>
      <c r="BP32" s="44" t="s">
        <v>150</v>
      </c>
      <c r="BQ32" s="44" t="s">
        <v>150</v>
      </c>
      <c r="BR32" s="44" t="s">
        <v>150</v>
      </c>
    </row>
    <row r="33" spans="1:70" hidden="1" x14ac:dyDescent="0.2">
      <c r="A33" s="46" t="s">
        <v>271</v>
      </c>
      <c r="B33" s="44" t="s">
        <v>272</v>
      </c>
      <c r="C33" s="44">
        <v>22.6</v>
      </c>
      <c r="D33" s="44">
        <v>25.2</v>
      </c>
      <c r="E33" s="44">
        <v>27.8</v>
      </c>
      <c r="F33" s="44">
        <v>28.4</v>
      </c>
      <c r="G33" s="44">
        <v>30.9</v>
      </c>
      <c r="H33" s="44">
        <v>37.200000000000003</v>
      </c>
      <c r="I33" s="44">
        <v>38.5</v>
      </c>
      <c r="J33" s="44">
        <v>40.6</v>
      </c>
      <c r="K33" s="44">
        <v>39.799999999999997</v>
      </c>
      <c r="L33" s="44">
        <v>46.9</v>
      </c>
      <c r="M33" s="44">
        <v>47.1</v>
      </c>
      <c r="N33" s="44">
        <v>48.8</v>
      </c>
      <c r="O33" s="44">
        <v>55.9</v>
      </c>
      <c r="P33" s="44">
        <v>60.4</v>
      </c>
      <c r="Q33" s="44">
        <v>65.900000000000006</v>
      </c>
      <c r="R33" s="44">
        <v>75.2</v>
      </c>
      <c r="S33" s="44">
        <v>82.5</v>
      </c>
      <c r="T33" s="44">
        <v>84.6</v>
      </c>
      <c r="U33" s="44">
        <v>88.7</v>
      </c>
      <c r="V33" s="44">
        <v>90</v>
      </c>
      <c r="W33" s="44">
        <v>89.1</v>
      </c>
      <c r="X33" s="44">
        <v>105.2</v>
      </c>
      <c r="Y33" s="44">
        <v>121.7</v>
      </c>
      <c r="Z33" s="44">
        <v>135.6</v>
      </c>
      <c r="AA33" s="44">
        <v>136</v>
      </c>
      <c r="AB33" s="44">
        <v>168</v>
      </c>
      <c r="AC33" s="44">
        <v>195.3</v>
      </c>
      <c r="AD33" s="44">
        <v>227.2</v>
      </c>
      <c r="AE33" s="44">
        <v>262.39999999999998</v>
      </c>
      <c r="AF33" s="44">
        <v>285</v>
      </c>
      <c r="AG33" s="44">
        <v>284.7</v>
      </c>
      <c r="AH33" s="44">
        <v>334.5</v>
      </c>
      <c r="AI33" s="44">
        <v>358.4</v>
      </c>
      <c r="AJ33" s="44">
        <v>401.6</v>
      </c>
      <c r="AK33" s="44">
        <v>452.7</v>
      </c>
      <c r="AL33" s="44">
        <v>484.4</v>
      </c>
      <c r="AM33" s="44">
        <v>458.4</v>
      </c>
      <c r="AN33" s="44">
        <v>494.5</v>
      </c>
      <c r="AO33" s="44">
        <v>542.79999999999995</v>
      </c>
      <c r="AP33" s="44">
        <v>535.4</v>
      </c>
      <c r="AQ33" s="44">
        <v>557.9</v>
      </c>
      <c r="AR33" s="44">
        <v>611.79999999999995</v>
      </c>
      <c r="AS33" s="44">
        <v>622.9</v>
      </c>
      <c r="AT33" s="44">
        <v>664</v>
      </c>
      <c r="AU33" s="44">
        <v>734.3</v>
      </c>
      <c r="AV33" s="44">
        <v>818.4</v>
      </c>
      <c r="AW33" s="44">
        <v>880.8</v>
      </c>
      <c r="AX33" s="44">
        <v>954.9</v>
      </c>
      <c r="AY33" s="44">
        <v>918</v>
      </c>
      <c r="AZ33" s="44">
        <v>997.3</v>
      </c>
      <c r="BA33" s="44">
        <v>975.9</v>
      </c>
      <c r="BB33" s="44">
        <v>1079.8</v>
      </c>
      <c r="BC33" s="44">
        <v>1235.2</v>
      </c>
      <c r="BD33" s="44">
        <v>1320.2</v>
      </c>
      <c r="BE33" s="44">
        <v>1386.4</v>
      </c>
      <c r="BF33" s="44">
        <v>1524.2</v>
      </c>
      <c r="BG33" s="44">
        <v>1575.7</v>
      </c>
      <c r="BH33" s="44">
        <v>1462.1</v>
      </c>
      <c r="BI33" s="44">
        <v>1490.7</v>
      </c>
      <c r="BJ33" s="44">
        <v>1897.1</v>
      </c>
      <c r="BK33" s="44">
        <v>2094.9</v>
      </c>
      <c r="BL33" s="44">
        <v>2071.5</v>
      </c>
      <c r="BM33" s="44">
        <v>2049.6</v>
      </c>
      <c r="BN33" s="44">
        <v>2042</v>
      </c>
      <c r="BO33" s="44">
        <v>2111.3000000000002</v>
      </c>
      <c r="BP33" s="44">
        <v>2098.4</v>
      </c>
      <c r="BQ33" s="44">
        <v>2179.3000000000002</v>
      </c>
      <c r="BR33" s="44">
        <v>2042.2</v>
      </c>
    </row>
    <row r="34" spans="1:70" hidden="1" x14ac:dyDescent="0.2">
      <c r="A34" s="46" t="s">
        <v>273</v>
      </c>
      <c r="B34" s="44" t="s">
        <v>252</v>
      </c>
      <c r="C34" s="44">
        <v>9.3000000000000007</v>
      </c>
      <c r="D34" s="44">
        <v>10.1</v>
      </c>
      <c r="E34" s="44">
        <v>11.7</v>
      </c>
      <c r="F34" s="44">
        <v>11.1</v>
      </c>
      <c r="G34" s="44">
        <v>12.6</v>
      </c>
      <c r="H34" s="44">
        <v>17.600000000000001</v>
      </c>
      <c r="I34" s="44">
        <v>16.399999999999999</v>
      </c>
      <c r="J34" s="44">
        <v>16</v>
      </c>
      <c r="K34" s="44">
        <v>13.3</v>
      </c>
      <c r="L34" s="44">
        <v>19.2</v>
      </c>
      <c r="M34" s="44">
        <v>18.5</v>
      </c>
      <c r="N34" s="44">
        <v>19.2</v>
      </c>
      <c r="O34" s="44">
        <v>24.9</v>
      </c>
      <c r="P34" s="44">
        <v>27.9</v>
      </c>
      <c r="Q34" s="44">
        <v>31.4</v>
      </c>
      <c r="R34" s="44">
        <v>38</v>
      </c>
      <c r="S34" s="44">
        <v>41.6</v>
      </c>
      <c r="T34" s="44">
        <v>39.5</v>
      </c>
      <c r="U34" s="44">
        <v>38.6</v>
      </c>
      <c r="V34" s="44">
        <v>34.200000000000003</v>
      </c>
      <c r="W34" s="44">
        <v>27.2</v>
      </c>
      <c r="X34" s="44">
        <v>37.5</v>
      </c>
      <c r="Y34" s="44">
        <v>48</v>
      </c>
      <c r="Z34" s="44">
        <v>53.5</v>
      </c>
      <c r="AA34" s="44">
        <v>39.700000000000003</v>
      </c>
      <c r="AB34" s="44">
        <v>54.3</v>
      </c>
      <c r="AC34" s="44">
        <v>70</v>
      </c>
      <c r="AD34" s="44">
        <v>86.6</v>
      </c>
      <c r="AE34" s="44">
        <v>102.9</v>
      </c>
      <c r="AF34" s="44">
        <v>101.4</v>
      </c>
      <c r="AG34" s="44">
        <v>72.3</v>
      </c>
      <c r="AH34" s="44">
        <v>89.4</v>
      </c>
      <c r="AI34" s="44">
        <v>85.6</v>
      </c>
      <c r="AJ34" s="44">
        <v>115.7</v>
      </c>
      <c r="AK34" s="44">
        <v>149.5</v>
      </c>
      <c r="AL34" s="44">
        <v>157.5</v>
      </c>
      <c r="AM34" s="44">
        <v>108.5</v>
      </c>
      <c r="AN34" s="44">
        <v>123.2</v>
      </c>
      <c r="AO34" s="44">
        <v>143.30000000000001</v>
      </c>
      <c r="AP34" s="44">
        <v>110.2</v>
      </c>
      <c r="AQ34" s="44">
        <v>102.7</v>
      </c>
      <c r="AR34" s="44">
        <v>132.19999999999999</v>
      </c>
      <c r="AS34" s="44">
        <v>137.1</v>
      </c>
      <c r="AT34" s="44">
        <v>145.6</v>
      </c>
      <c r="AU34" s="44">
        <v>192.8</v>
      </c>
      <c r="AV34" s="44">
        <v>226.2</v>
      </c>
      <c r="AW34" s="44">
        <v>251.1</v>
      </c>
      <c r="AX34" s="44">
        <v>280.89999999999998</v>
      </c>
      <c r="AY34" s="44">
        <v>198.7</v>
      </c>
      <c r="AZ34" s="44">
        <v>223.5</v>
      </c>
      <c r="BA34" s="44">
        <v>131.4</v>
      </c>
      <c r="BB34" s="44">
        <v>180.2</v>
      </c>
      <c r="BC34" s="44">
        <v>314.7</v>
      </c>
      <c r="BD34" s="44">
        <v>378.6</v>
      </c>
      <c r="BE34" s="44">
        <v>413.2</v>
      </c>
      <c r="BF34" s="44">
        <v>484.8</v>
      </c>
      <c r="BG34" s="44">
        <v>447.1</v>
      </c>
      <c r="BH34" s="44">
        <v>264.60000000000002</v>
      </c>
      <c r="BI34" s="44">
        <v>167.3</v>
      </c>
      <c r="BJ34" s="44">
        <v>552.9</v>
      </c>
      <c r="BK34" s="44">
        <v>811.9</v>
      </c>
      <c r="BL34" s="44">
        <v>733.9</v>
      </c>
      <c r="BM34" s="44">
        <v>691.2</v>
      </c>
      <c r="BN34" s="44">
        <v>635.79999999999995</v>
      </c>
      <c r="BO34" s="44">
        <v>648.9</v>
      </c>
      <c r="BP34" s="44">
        <v>570.1</v>
      </c>
      <c r="BQ34" s="44">
        <v>620.6</v>
      </c>
      <c r="BR34" s="44">
        <v>707.7</v>
      </c>
    </row>
    <row r="35" spans="1:70" hidden="1" x14ac:dyDescent="0.2">
      <c r="A35" s="46" t="s">
        <v>274</v>
      </c>
      <c r="B35" s="44" t="s">
        <v>275</v>
      </c>
      <c r="C35" s="44">
        <v>13.3</v>
      </c>
      <c r="D35" s="44">
        <v>15.1</v>
      </c>
      <c r="E35" s="44">
        <v>16.100000000000001</v>
      </c>
      <c r="F35" s="44">
        <v>17.3</v>
      </c>
      <c r="G35" s="44">
        <v>18.3</v>
      </c>
      <c r="H35" s="44">
        <v>19.600000000000001</v>
      </c>
      <c r="I35" s="44">
        <v>22.1</v>
      </c>
      <c r="J35" s="44">
        <v>24.6</v>
      </c>
      <c r="K35" s="44">
        <v>26.4</v>
      </c>
      <c r="L35" s="44">
        <v>27.6</v>
      </c>
      <c r="M35" s="44">
        <v>28.5</v>
      </c>
      <c r="N35" s="44">
        <v>29.5</v>
      </c>
      <c r="O35" s="44">
        <v>30.8</v>
      </c>
      <c r="P35" s="44">
        <v>32.4</v>
      </c>
      <c r="Q35" s="44">
        <v>34.4</v>
      </c>
      <c r="R35" s="44">
        <v>37.1</v>
      </c>
      <c r="S35" s="44">
        <v>40.9</v>
      </c>
      <c r="T35" s="44">
        <v>45.1</v>
      </c>
      <c r="U35" s="44">
        <v>50</v>
      </c>
      <c r="V35" s="44">
        <v>55.7</v>
      </c>
      <c r="W35" s="44">
        <v>61.8</v>
      </c>
      <c r="X35" s="44">
        <v>67.599999999999994</v>
      </c>
      <c r="Y35" s="44">
        <v>73.400000000000006</v>
      </c>
      <c r="Z35" s="44">
        <v>82</v>
      </c>
      <c r="AA35" s="44">
        <v>96</v>
      </c>
      <c r="AB35" s="44">
        <v>113.5</v>
      </c>
      <c r="AC35" s="44">
        <v>125</v>
      </c>
      <c r="AD35" s="44">
        <v>140.5</v>
      </c>
      <c r="AE35" s="44">
        <v>159.30000000000001</v>
      </c>
      <c r="AF35" s="44">
        <v>183.4</v>
      </c>
      <c r="AG35" s="44">
        <v>212.1</v>
      </c>
      <c r="AH35" s="44">
        <v>244.9</v>
      </c>
      <c r="AI35" s="44">
        <v>272.5</v>
      </c>
      <c r="AJ35" s="44">
        <v>285.89999999999998</v>
      </c>
      <c r="AK35" s="44">
        <v>303.2</v>
      </c>
      <c r="AL35" s="44">
        <v>326.89999999999998</v>
      </c>
      <c r="AM35" s="44">
        <v>349.9</v>
      </c>
      <c r="AN35" s="44">
        <v>371.3</v>
      </c>
      <c r="AO35" s="44">
        <v>399.4</v>
      </c>
      <c r="AP35" s="44">
        <v>427.2</v>
      </c>
      <c r="AQ35" s="44">
        <v>455.3</v>
      </c>
      <c r="AR35" s="44">
        <v>480.9</v>
      </c>
      <c r="AS35" s="44">
        <v>496.2</v>
      </c>
      <c r="AT35" s="44">
        <v>519.79999999999995</v>
      </c>
      <c r="AU35" s="44">
        <v>550.4</v>
      </c>
      <c r="AV35" s="44">
        <v>593.6</v>
      </c>
      <c r="AW35" s="44">
        <v>629.79999999999995</v>
      </c>
      <c r="AX35" s="44">
        <v>674</v>
      </c>
      <c r="AY35" s="44">
        <v>719.3</v>
      </c>
      <c r="AZ35" s="44">
        <v>774.6</v>
      </c>
      <c r="BA35" s="44">
        <v>844.5</v>
      </c>
      <c r="BB35" s="44">
        <v>894.9</v>
      </c>
      <c r="BC35" s="44">
        <v>920.5</v>
      </c>
      <c r="BD35" s="44">
        <v>941.5</v>
      </c>
      <c r="BE35" s="44">
        <v>982.7</v>
      </c>
      <c r="BF35" s="44">
        <v>1051.5999999999999</v>
      </c>
      <c r="BG35" s="44">
        <v>1128.5999999999999</v>
      </c>
      <c r="BH35" s="44">
        <v>1197.5</v>
      </c>
      <c r="BI35" s="44">
        <v>1259.2</v>
      </c>
      <c r="BJ35" s="44">
        <v>1260.5999999999999</v>
      </c>
      <c r="BK35" s="44">
        <v>1262.5</v>
      </c>
      <c r="BL35" s="44">
        <v>1298.8</v>
      </c>
      <c r="BM35" s="44">
        <v>1351</v>
      </c>
      <c r="BN35" s="44">
        <v>1400.5</v>
      </c>
      <c r="BO35" s="44">
        <v>1465.7</v>
      </c>
      <c r="BP35" s="44">
        <v>1525.1</v>
      </c>
      <c r="BQ35" s="44">
        <v>1563.2</v>
      </c>
      <c r="BR35" s="44">
        <v>1626</v>
      </c>
    </row>
    <row r="36" spans="1:70" hidden="1" x14ac:dyDescent="0.2">
      <c r="A36" s="46" t="s">
        <v>276</v>
      </c>
      <c r="B36" s="44" t="s">
        <v>277</v>
      </c>
      <c r="C36" s="44" t="s">
        <v>267</v>
      </c>
      <c r="D36" s="44" t="s">
        <v>267</v>
      </c>
      <c r="E36" s="44" t="s">
        <v>267</v>
      </c>
      <c r="F36" s="44" t="s">
        <v>267</v>
      </c>
      <c r="G36" s="44" t="s">
        <v>267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-0.1</v>
      </c>
      <c r="N36" s="44">
        <v>-0.1</v>
      </c>
      <c r="O36" s="44">
        <v>-0.1</v>
      </c>
      <c r="P36" s="44">
        <v>-0.1</v>
      </c>
      <c r="Q36" s="44">
        <v>-0.1</v>
      </c>
      <c r="R36" s="44">
        <v>-0.1</v>
      </c>
      <c r="S36" s="44">
        <v>-0.1</v>
      </c>
      <c r="T36" s="44">
        <v>-0.1</v>
      </c>
      <c r="U36" s="44">
        <v>-0.1</v>
      </c>
      <c r="V36" s="44">
        <v>-0.1</v>
      </c>
      <c r="W36" s="44">
        <v>-0.1</v>
      </c>
      <c r="X36" s="44">
        <v>-0.1</v>
      </c>
      <c r="Y36" s="44">
        <v>-0.2</v>
      </c>
      <c r="Z36" s="44">
        <v>-0.2</v>
      </c>
      <c r="AA36" s="44">
        <v>-0.2</v>
      </c>
      <c r="AB36" s="44">
        <v>-0.2</v>
      </c>
      <c r="AC36" s="44">
        <v>-0.2</v>
      </c>
      <c r="AD36" s="44">
        <v>-0.2</v>
      </c>
      <c r="AE36" s="44">
        <v>-0.2</v>
      </c>
      <c r="AF36" s="44">
        <v>-0.2</v>
      </c>
      <c r="AG36" s="44">
        <v>-0.3</v>
      </c>
      <c r="AH36" s="44">
        <v>-0.2</v>
      </c>
      <c r="AI36" s="44">
        <v>-0.2</v>
      </c>
      <c r="AJ36" s="44">
        <v>0</v>
      </c>
      <c r="AK36" s="44">
        <v>0</v>
      </c>
      <c r="AL36" s="44">
        <v>0</v>
      </c>
      <c r="AM36" s="44">
        <v>0</v>
      </c>
      <c r="AN36" s="44">
        <v>0</v>
      </c>
      <c r="AO36" s="44">
        <v>0</v>
      </c>
      <c r="AP36" s="44">
        <v>2</v>
      </c>
      <c r="AQ36" s="44">
        <v>0</v>
      </c>
      <c r="AR36" s="44">
        <v>1.3</v>
      </c>
      <c r="AS36" s="44">
        <v>10.4</v>
      </c>
      <c r="AT36" s="44">
        <v>1.4</v>
      </c>
      <c r="AU36" s="44">
        <v>8.9</v>
      </c>
      <c r="AV36" s="44">
        <v>1.5</v>
      </c>
      <c r="AW36" s="44">
        <v>0</v>
      </c>
      <c r="AX36" s="44">
        <v>0</v>
      </c>
      <c r="AY36" s="44">
        <v>0</v>
      </c>
      <c r="AZ36" s="44">
        <v>0.9</v>
      </c>
      <c r="BA36" s="44">
        <v>0</v>
      </c>
      <c r="BB36" s="44">
        <v>-4.8</v>
      </c>
      <c r="BC36" s="44">
        <v>0</v>
      </c>
      <c r="BD36" s="44">
        <v>-0.1</v>
      </c>
      <c r="BE36" s="44">
        <v>9.5</v>
      </c>
      <c r="BF36" s="44">
        <v>12.2</v>
      </c>
      <c r="BG36" s="44">
        <v>0</v>
      </c>
      <c r="BH36" s="44">
        <v>0</v>
      </c>
      <c r="BI36" s="44">
        <v>-64.2</v>
      </c>
      <c r="BJ36" s="44">
        <v>-83.6</v>
      </c>
      <c r="BK36" s="44">
        <v>-20.6</v>
      </c>
      <c r="BL36" s="44">
        <v>-38.799999999999997</v>
      </c>
      <c r="BM36" s="44">
        <v>-7.4</v>
      </c>
      <c r="BN36" s="44">
        <v>-5.7</v>
      </c>
      <c r="BO36" s="44">
        <v>3.3</v>
      </c>
      <c r="BP36" s="44">
        <v>-3.2</v>
      </c>
      <c r="BQ36" s="44">
        <v>4.4000000000000004</v>
      </c>
      <c r="BR36" s="44">
        <v>291.5</v>
      </c>
    </row>
    <row r="37" spans="1:70" hidden="1" x14ac:dyDescent="0.2">
      <c r="A37" s="46" t="s">
        <v>150</v>
      </c>
      <c r="B37" s="47" t="s">
        <v>278</v>
      </c>
      <c r="C37" s="44" t="s">
        <v>150</v>
      </c>
      <c r="D37" s="44" t="s">
        <v>150</v>
      </c>
      <c r="E37" s="44" t="s">
        <v>150</v>
      </c>
      <c r="F37" s="44" t="s">
        <v>150</v>
      </c>
      <c r="G37" s="44" t="s">
        <v>150</v>
      </c>
      <c r="H37" s="44" t="s">
        <v>150</v>
      </c>
      <c r="I37" s="44" t="s">
        <v>150</v>
      </c>
      <c r="J37" s="44" t="s">
        <v>150</v>
      </c>
      <c r="K37" s="44" t="s">
        <v>150</v>
      </c>
      <c r="L37" s="44" t="s">
        <v>150</v>
      </c>
      <c r="M37" s="44" t="s">
        <v>150</v>
      </c>
      <c r="N37" s="44" t="s">
        <v>150</v>
      </c>
      <c r="O37" s="44" t="s">
        <v>150</v>
      </c>
      <c r="P37" s="44" t="s">
        <v>150</v>
      </c>
      <c r="Q37" s="44" t="s">
        <v>150</v>
      </c>
      <c r="R37" s="44" t="s">
        <v>150</v>
      </c>
      <c r="S37" s="44" t="s">
        <v>150</v>
      </c>
      <c r="T37" s="44" t="s">
        <v>150</v>
      </c>
      <c r="U37" s="44" t="s">
        <v>150</v>
      </c>
      <c r="V37" s="44" t="s">
        <v>150</v>
      </c>
      <c r="W37" s="44" t="s">
        <v>150</v>
      </c>
      <c r="X37" s="44" t="s">
        <v>150</v>
      </c>
      <c r="Y37" s="44" t="s">
        <v>150</v>
      </c>
      <c r="Z37" s="44" t="s">
        <v>150</v>
      </c>
      <c r="AA37" s="44" t="s">
        <v>150</v>
      </c>
      <c r="AB37" s="44" t="s">
        <v>150</v>
      </c>
      <c r="AC37" s="44" t="s">
        <v>150</v>
      </c>
      <c r="AD37" s="44" t="s">
        <v>150</v>
      </c>
      <c r="AE37" s="44" t="s">
        <v>150</v>
      </c>
      <c r="AF37" s="44" t="s">
        <v>150</v>
      </c>
      <c r="AG37" s="44" t="s">
        <v>150</v>
      </c>
      <c r="AH37" s="44" t="s">
        <v>150</v>
      </c>
      <c r="AI37" s="44" t="s">
        <v>150</v>
      </c>
      <c r="AJ37" s="44" t="s">
        <v>150</v>
      </c>
      <c r="AK37" s="44" t="s">
        <v>150</v>
      </c>
      <c r="AL37" s="44" t="s">
        <v>150</v>
      </c>
      <c r="AM37" s="44" t="s">
        <v>150</v>
      </c>
      <c r="AN37" s="44" t="s">
        <v>150</v>
      </c>
      <c r="AO37" s="44" t="s">
        <v>150</v>
      </c>
      <c r="AP37" s="44" t="s">
        <v>150</v>
      </c>
      <c r="AQ37" s="44" t="s">
        <v>150</v>
      </c>
      <c r="AR37" s="44" t="s">
        <v>150</v>
      </c>
      <c r="AS37" s="44" t="s">
        <v>150</v>
      </c>
      <c r="AT37" s="44" t="s">
        <v>150</v>
      </c>
      <c r="AU37" s="44" t="s">
        <v>150</v>
      </c>
      <c r="AV37" s="44" t="s">
        <v>150</v>
      </c>
      <c r="AW37" s="44" t="s">
        <v>150</v>
      </c>
      <c r="AX37" s="44" t="s">
        <v>150</v>
      </c>
      <c r="AY37" s="44" t="s">
        <v>150</v>
      </c>
      <c r="AZ37" s="44" t="s">
        <v>150</v>
      </c>
      <c r="BA37" s="44" t="s">
        <v>150</v>
      </c>
      <c r="BB37" s="44" t="s">
        <v>150</v>
      </c>
      <c r="BC37" s="44" t="s">
        <v>150</v>
      </c>
      <c r="BD37" s="44" t="s">
        <v>150</v>
      </c>
      <c r="BE37" s="44" t="s">
        <v>150</v>
      </c>
      <c r="BF37" s="44" t="s">
        <v>150</v>
      </c>
      <c r="BG37" s="44" t="s">
        <v>150</v>
      </c>
      <c r="BH37" s="44" t="s">
        <v>150</v>
      </c>
      <c r="BI37" s="44" t="s">
        <v>150</v>
      </c>
      <c r="BJ37" s="44" t="s">
        <v>150</v>
      </c>
      <c r="BK37" s="44" t="s">
        <v>150</v>
      </c>
      <c r="BL37" s="44" t="s">
        <v>150</v>
      </c>
      <c r="BM37" s="44" t="s">
        <v>150</v>
      </c>
      <c r="BN37" s="44" t="s">
        <v>150</v>
      </c>
      <c r="BO37" s="44" t="s">
        <v>150</v>
      </c>
      <c r="BP37" s="44" t="s">
        <v>150</v>
      </c>
      <c r="BQ37" s="44" t="s">
        <v>150</v>
      </c>
      <c r="BR37" s="44" t="s">
        <v>150</v>
      </c>
    </row>
    <row r="38" spans="1:70" hidden="1" x14ac:dyDescent="0.2">
      <c r="A38" s="46" t="s">
        <v>279</v>
      </c>
      <c r="B38" s="44" t="s">
        <v>280</v>
      </c>
      <c r="C38" s="44">
        <v>37.5</v>
      </c>
      <c r="D38" s="44">
        <v>42.6</v>
      </c>
      <c r="E38" s="44">
        <v>43</v>
      </c>
      <c r="F38" s="44">
        <v>42</v>
      </c>
      <c r="G38" s="44">
        <v>42.3</v>
      </c>
      <c r="H38" s="44">
        <v>44.3</v>
      </c>
      <c r="I38" s="44">
        <v>45.8</v>
      </c>
      <c r="J38" s="44">
        <v>47.8</v>
      </c>
      <c r="K38" s="44">
        <v>50.2</v>
      </c>
      <c r="L38" s="44">
        <v>50.3</v>
      </c>
      <c r="M38" s="44">
        <v>50.6</v>
      </c>
      <c r="N38" s="44">
        <v>53.2</v>
      </c>
      <c r="O38" s="44">
        <v>55.2</v>
      </c>
      <c r="P38" s="44">
        <v>56.4</v>
      </c>
      <c r="Q38" s="44">
        <v>59.1</v>
      </c>
      <c r="R38" s="44">
        <v>63.7</v>
      </c>
      <c r="S38" s="44">
        <v>67.900000000000006</v>
      </c>
      <c r="T38" s="44">
        <v>69.5</v>
      </c>
      <c r="U38" s="44">
        <v>73.8</v>
      </c>
      <c r="V38" s="44">
        <v>77</v>
      </c>
      <c r="W38" s="44">
        <v>77.8</v>
      </c>
      <c r="X38" s="44">
        <v>83.9</v>
      </c>
      <c r="Y38" s="44">
        <v>95.1</v>
      </c>
      <c r="Z38" s="44">
        <v>112.5</v>
      </c>
      <c r="AA38" s="44">
        <v>112.2</v>
      </c>
      <c r="AB38" s="44">
        <v>118.2</v>
      </c>
      <c r="AC38" s="44">
        <v>131</v>
      </c>
      <c r="AD38" s="44">
        <v>144.5</v>
      </c>
      <c r="AE38" s="44">
        <v>166</v>
      </c>
      <c r="AF38" s="44">
        <v>179.4</v>
      </c>
      <c r="AG38" s="44">
        <v>171.6</v>
      </c>
      <c r="AH38" s="44">
        <v>179.7</v>
      </c>
      <c r="AI38" s="44">
        <v>171.2</v>
      </c>
      <c r="AJ38" s="44">
        <v>186.3</v>
      </c>
      <c r="AK38" s="44">
        <v>228.2</v>
      </c>
      <c r="AL38" s="44">
        <v>241.1</v>
      </c>
      <c r="AM38" s="44">
        <v>256.5</v>
      </c>
      <c r="AN38" s="44">
        <v>286.5</v>
      </c>
      <c r="AO38" s="44">
        <v>325.8</v>
      </c>
      <c r="AP38" s="44">
        <v>341.9</v>
      </c>
      <c r="AQ38" s="44">
        <v>354.4</v>
      </c>
      <c r="AR38" s="44">
        <v>356</v>
      </c>
      <c r="AS38" s="44">
        <v>402.4</v>
      </c>
      <c r="AT38" s="44">
        <v>430.5</v>
      </c>
      <c r="AU38" s="44">
        <v>459.5</v>
      </c>
      <c r="AV38" s="44">
        <v>484.5</v>
      </c>
      <c r="AW38" s="44">
        <v>547.4</v>
      </c>
      <c r="AX38" s="44">
        <v>587.9</v>
      </c>
      <c r="AY38" s="44">
        <v>644.20000000000005</v>
      </c>
      <c r="AZ38" s="44">
        <v>700.4</v>
      </c>
      <c r="BA38" s="44">
        <v>757.8</v>
      </c>
      <c r="BB38" s="44">
        <v>836.8</v>
      </c>
      <c r="BC38" s="44">
        <v>871</v>
      </c>
      <c r="BD38" s="44">
        <v>900.1</v>
      </c>
      <c r="BE38" s="44">
        <v>962.1</v>
      </c>
      <c r="BF38" s="44">
        <v>979</v>
      </c>
      <c r="BG38" s="44">
        <v>1053.7</v>
      </c>
      <c r="BH38" s="44">
        <v>979.2</v>
      </c>
      <c r="BI38" s="44">
        <v>1026.5</v>
      </c>
      <c r="BJ38" s="44">
        <v>973</v>
      </c>
      <c r="BK38" s="44">
        <v>1032.7</v>
      </c>
      <c r="BL38" s="44">
        <v>1143.7</v>
      </c>
      <c r="BM38" s="44">
        <v>1241.4000000000001</v>
      </c>
      <c r="BN38" s="44">
        <v>1284.7</v>
      </c>
      <c r="BO38" s="44">
        <v>1315.8</v>
      </c>
      <c r="BP38" s="44">
        <v>1318.8</v>
      </c>
      <c r="BQ38" s="44">
        <v>1341.9</v>
      </c>
      <c r="BR38" s="44">
        <v>1386</v>
      </c>
    </row>
    <row r="39" spans="1:70" hidden="1" x14ac:dyDescent="0.2">
      <c r="A39" s="46" t="s">
        <v>281</v>
      </c>
      <c r="B39" s="44" t="s">
        <v>282</v>
      </c>
      <c r="C39" s="44">
        <v>12.9</v>
      </c>
      <c r="D39" s="44">
        <v>15.3</v>
      </c>
      <c r="E39" s="44">
        <v>14.3</v>
      </c>
      <c r="F39" s="44">
        <v>12.2</v>
      </c>
      <c r="G39" s="44">
        <v>11.7</v>
      </c>
      <c r="H39" s="44">
        <v>10.7</v>
      </c>
      <c r="I39" s="44">
        <v>10.6</v>
      </c>
      <c r="J39" s="44">
        <v>10.6</v>
      </c>
      <c r="K39" s="44">
        <v>12.4</v>
      </c>
      <c r="L39" s="44">
        <v>10</v>
      </c>
      <c r="M39" s="44">
        <v>10.6</v>
      </c>
      <c r="N39" s="44">
        <v>11.2</v>
      </c>
      <c r="O39" s="44">
        <v>11.2</v>
      </c>
      <c r="P39" s="44">
        <v>11</v>
      </c>
      <c r="Q39" s="44">
        <v>9.8000000000000007</v>
      </c>
      <c r="R39" s="44">
        <v>12</v>
      </c>
      <c r="S39" s="44">
        <v>13</v>
      </c>
      <c r="T39" s="44">
        <v>11.6</v>
      </c>
      <c r="U39" s="44">
        <v>11.7</v>
      </c>
      <c r="V39" s="44">
        <v>12.8</v>
      </c>
      <c r="W39" s="44">
        <v>12.9</v>
      </c>
      <c r="X39" s="44">
        <v>13.4</v>
      </c>
      <c r="Y39" s="44">
        <v>17</v>
      </c>
      <c r="Z39" s="44">
        <v>29.1</v>
      </c>
      <c r="AA39" s="44">
        <v>23.5</v>
      </c>
      <c r="AB39" s="44">
        <v>22</v>
      </c>
      <c r="AC39" s="44">
        <v>17.2</v>
      </c>
      <c r="AD39" s="44">
        <v>16</v>
      </c>
      <c r="AE39" s="44">
        <v>19.899999999999999</v>
      </c>
      <c r="AF39" s="44">
        <v>22.2</v>
      </c>
      <c r="AG39" s="44">
        <v>11.7</v>
      </c>
      <c r="AH39" s="44">
        <v>19</v>
      </c>
      <c r="AI39" s="44">
        <v>13.3</v>
      </c>
      <c r="AJ39" s="44">
        <v>6.2</v>
      </c>
      <c r="AK39" s="44">
        <v>20.9</v>
      </c>
      <c r="AL39" s="44">
        <v>21</v>
      </c>
      <c r="AM39" s="44">
        <v>22.8</v>
      </c>
      <c r="AN39" s="44">
        <v>28.9</v>
      </c>
      <c r="AO39" s="44">
        <v>26.8</v>
      </c>
      <c r="AP39" s="44">
        <v>33</v>
      </c>
      <c r="AQ39" s="44">
        <v>32.200000000000003</v>
      </c>
      <c r="AR39" s="44">
        <v>26.8</v>
      </c>
      <c r="AS39" s="44">
        <v>34.799999999999997</v>
      </c>
      <c r="AT39" s="44">
        <v>31.4</v>
      </c>
      <c r="AU39" s="44">
        <v>34.700000000000003</v>
      </c>
      <c r="AV39" s="44">
        <v>22</v>
      </c>
      <c r="AW39" s="44">
        <v>37.299999999999997</v>
      </c>
      <c r="AX39" s="44">
        <v>32.4</v>
      </c>
      <c r="AY39" s="44">
        <v>28.4</v>
      </c>
      <c r="AZ39" s="44">
        <v>28.1</v>
      </c>
      <c r="BA39" s="44">
        <v>31.5</v>
      </c>
      <c r="BB39" s="44">
        <v>32.1</v>
      </c>
      <c r="BC39" s="44">
        <v>19.899999999999999</v>
      </c>
      <c r="BD39" s="44">
        <v>38</v>
      </c>
      <c r="BE39" s="44">
        <v>50.4</v>
      </c>
      <c r="BF39" s="44">
        <v>46.4</v>
      </c>
      <c r="BG39" s="44">
        <v>36</v>
      </c>
      <c r="BH39" s="44">
        <v>38.1</v>
      </c>
      <c r="BI39" s="44">
        <v>47</v>
      </c>
      <c r="BJ39" s="44">
        <v>35.5</v>
      </c>
      <c r="BK39" s="44">
        <v>46</v>
      </c>
      <c r="BL39" s="44">
        <v>75.5</v>
      </c>
      <c r="BM39" s="44">
        <v>61.6</v>
      </c>
      <c r="BN39" s="44">
        <v>87.8</v>
      </c>
      <c r="BO39" s="44">
        <v>68.099999999999994</v>
      </c>
      <c r="BP39" s="44">
        <v>53.7</v>
      </c>
      <c r="BQ39" s="44">
        <v>43.2</v>
      </c>
      <c r="BR39" s="44">
        <v>35.1</v>
      </c>
    </row>
    <row r="40" spans="1:70" hidden="1" x14ac:dyDescent="0.2">
      <c r="A40" s="46" t="s">
        <v>283</v>
      </c>
      <c r="B40" s="44" t="s">
        <v>284</v>
      </c>
      <c r="C40" s="44">
        <v>13.3</v>
      </c>
      <c r="D40" s="44">
        <v>15.8</v>
      </c>
      <c r="E40" s="44">
        <v>14.9</v>
      </c>
      <c r="F40" s="44">
        <v>12.7</v>
      </c>
      <c r="G40" s="44">
        <v>12.2</v>
      </c>
      <c r="H40" s="44">
        <v>11.2</v>
      </c>
      <c r="I40" s="44">
        <v>11.1</v>
      </c>
      <c r="J40" s="44">
        <v>11.1</v>
      </c>
      <c r="K40" s="44">
        <v>13</v>
      </c>
      <c r="L40" s="44">
        <v>10.7</v>
      </c>
      <c r="M40" s="44">
        <v>11.2</v>
      </c>
      <c r="N40" s="44">
        <v>11.8</v>
      </c>
      <c r="O40" s="44">
        <v>11.7</v>
      </c>
      <c r="P40" s="44">
        <v>11.5</v>
      </c>
      <c r="Q40" s="44">
        <v>10.3</v>
      </c>
      <c r="R40" s="44">
        <v>12.5</v>
      </c>
      <c r="S40" s="44">
        <v>13.6</v>
      </c>
      <c r="T40" s="44">
        <v>12.3</v>
      </c>
      <c r="U40" s="44">
        <v>12.3</v>
      </c>
      <c r="V40" s="44">
        <v>13.6</v>
      </c>
      <c r="W40" s="44">
        <v>13.8</v>
      </c>
      <c r="X40" s="44">
        <v>14.5</v>
      </c>
      <c r="Y40" s="44">
        <v>18.2</v>
      </c>
      <c r="Z40" s="44">
        <v>30.3</v>
      </c>
      <c r="AA40" s="44">
        <v>25.3</v>
      </c>
      <c r="AB40" s="44">
        <v>24.6</v>
      </c>
      <c r="AC40" s="44">
        <v>20.100000000000001</v>
      </c>
      <c r="AD40" s="44">
        <v>19.3</v>
      </c>
      <c r="AE40" s="44">
        <v>23.7</v>
      </c>
      <c r="AF40" s="44">
        <v>26.6</v>
      </c>
      <c r="AG40" s="44">
        <v>17.3</v>
      </c>
      <c r="AH40" s="44">
        <v>25.6</v>
      </c>
      <c r="AI40" s="44">
        <v>20.399999999999999</v>
      </c>
      <c r="AJ40" s="44">
        <v>13.1</v>
      </c>
      <c r="AK40" s="44">
        <v>27.6</v>
      </c>
      <c r="AL40" s="44">
        <v>27.2</v>
      </c>
      <c r="AM40" s="44">
        <v>28.9</v>
      </c>
      <c r="AN40" s="44">
        <v>34.799999999999997</v>
      </c>
      <c r="AO40" s="44">
        <v>32.5</v>
      </c>
      <c r="AP40" s="44">
        <v>38.799999999999997</v>
      </c>
      <c r="AQ40" s="44">
        <v>37.799999999999997</v>
      </c>
      <c r="AR40" s="44">
        <v>32.5</v>
      </c>
      <c r="AS40" s="44">
        <v>40.4</v>
      </c>
      <c r="AT40" s="44">
        <v>36.799999999999997</v>
      </c>
      <c r="AU40" s="44">
        <v>40.1</v>
      </c>
      <c r="AV40" s="44">
        <v>27.4</v>
      </c>
      <c r="AW40" s="44">
        <v>42.6</v>
      </c>
      <c r="AX40" s="44">
        <v>37.4</v>
      </c>
      <c r="AY40" s="44">
        <v>33.200000000000003</v>
      </c>
      <c r="AZ40" s="44">
        <v>32.9</v>
      </c>
      <c r="BA40" s="44">
        <v>36.1</v>
      </c>
      <c r="BB40" s="44">
        <v>36.700000000000003</v>
      </c>
      <c r="BC40" s="44">
        <v>24.4</v>
      </c>
      <c r="BD40" s="44">
        <v>42.6</v>
      </c>
      <c r="BE40" s="44">
        <v>55.3</v>
      </c>
      <c r="BF40" s="44">
        <v>51.8</v>
      </c>
      <c r="BG40" s="44">
        <v>41.8</v>
      </c>
      <c r="BH40" s="44">
        <v>44.2</v>
      </c>
      <c r="BI40" s="44">
        <v>53.5</v>
      </c>
      <c r="BJ40" s="44">
        <v>41.8</v>
      </c>
      <c r="BK40" s="44">
        <v>51.8</v>
      </c>
      <c r="BL40" s="44">
        <v>81.400000000000006</v>
      </c>
      <c r="BM40" s="44">
        <v>67.400000000000006</v>
      </c>
      <c r="BN40" s="44">
        <v>93.6</v>
      </c>
      <c r="BO40" s="44">
        <v>74.2</v>
      </c>
      <c r="BP40" s="44">
        <v>59.7</v>
      </c>
      <c r="BQ40" s="44">
        <v>49.2</v>
      </c>
      <c r="BR40" s="44">
        <v>41.3</v>
      </c>
    </row>
    <row r="41" spans="1:70" hidden="1" x14ac:dyDescent="0.2">
      <c r="A41" s="46" t="s">
        <v>285</v>
      </c>
      <c r="B41" s="44" t="s">
        <v>286</v>
      </c>
      <c r="C41" s="44">
        <v>-0.4</v>
      </c>
      <c r="D41" s="44">
        <v>-0.5</v>
      </c>
      <c r="E41" s="44">
        <v>-0.6</v>
      </c>
      <c r="F41" s="44">
        <v>-0.5</v>
      </c>
      <c r="G41" s="44">
        <v>-0.5</v>
      </c>
      <c r="H41" s="44">
        <v>-0.4</v>
      </c>
      <c r="I41" s="44">
        <v>-0.5</v>
      </c>
      <c r="J41" s="44">
        <v>-0.6</v>
      </c>
      <c r="K41" s="44">
        <v>-0.6</v>
      </c>
      <c r="L41" s="44">
        <v>-0.6</v>
      </c>
      <c r="M41" s="44">
        <v>-0.6</v>
      </c>
      <c r="N41" s="44">
        <v>-0.5</v>
      </c>
      <c r="O41" s="44">
        <v>-0.5</v>
      </c>
      <c r="P41" s="44">
        <v>-0.5</v>
      </c>
      <c r="Q41" s="44">
        <v>-0.5</v>
      </c>
      <c r="R41" s="44">
        <v>-0.5</v>
      </c>
      <c r="S41" s="44">
        <v>-0.6</v>
      </c>
      <c r="T41" s="44">
        <v>-0.6</v>
      </c>
      <c r="U41" s="44">
        <v>-0.7</v>
      </c>
      <c r="V41" s="44">
        <v>-0.8</v>
      </c>
      <c r="W41" s="44">
        <v>-0.9</v>
      </c>
      <c r="X41" s="44">
        <v>-1.1000000000000001</v>
      </c>
      <c r="Y41" s="44">
        <v>-1.2</v>
      </c>
      <c r="Z41" s="44">
        <v>-1.3</v>
      </c>
      <c r="AA41" s="44">
        <v>-1.8</v>
      </c>
      <c r="AB41" s="44">
        <v>-2.6</v>
      </c>
      <c r="AC41" s="44">
        <v>-2.9</v>
      </c>
      <c r="AD41" s="44">
        <v>-3.3</v>
      </c>
      <c r="AE41" s="44">
        <v>-3.8</v>
      </c>
      <c r="AF41" s="44">
        <v>-4.5</v>
      </c>
      <c r="AG41" s="44">
        <v>-5.6</v>
      </c>
      <c r="AH41" s="44">
        <v>-6.6</v>
      </c>
      <c r="AI41" s="44">
        <v>-7.1</v>
      </c>
      <c r="AJ41" s="44">
        <v>-7</v>
      </c>
      <c r="AK41" s="44">
        <v>-6.7</v>
      </c>
      <c r="AL41" s="44">
        <v>-6.2</v>
      </c>
      <c r="AM41" s="44">
        <v>-6.1</v>
      </c>
      <c r="AN41" s="44">
        <v>-5.9</v>
      </c>
      <c r="AO41" s="44">
        <v>-5.7</v>
      </c>
      <c r="AP41" s="44">
        <v>-5.7</v>
      </c>
      <c r="AQ41" s="44">
        <v>-5.7</v>
      </c>
      <c r="AR41" s="44">
        <v>-5.7</v>
      </c>
      <c r="AS41" s="44">
        <v>-5.6</v>
      </c>
      <c r="AT41" s="44">
        <v>-5.5</v>
      </c>
      <c r="AU41" s="44">
        <v>-5.4</v>
      </c>
      <c r="AV41" s="44">
        <v>-5.4</v>
      </c>
      <c r="AW41" s="44">
        <v>-5.3</v>
      </c>
      <c r="AX41" s="44">
        <v>-5</v>
      </c>
      <c r="AY41" s="44">
        <v>-4.8</v>
      </c>
      <c r="AZ41" s="44">
        <v>-4.7</v>
      </c>
      <c r="BA41" s="44">
        <v>-4.7</v>
      </c>
      <c r="BB41" s="44">
        <v>-4.5999999999999996</v>
      </c>
      <c r="BC41" s="44">
        <v>-4.5</v>
      </c>
      <c r="BD41" s="44">
        <v>-4.5</v>
      </c>
      <c r="BE41" s="44">
        <v>-4.8</v>
      </c>
      <c r="BF41" s="44">
        <v>-5.5</v>
      </c>
      <c r="BG41" s="44">
        <v>-5.9</v>
      </c>
      <c r="BH41" s="44">
        <v>-6.1</v>
      </c>
      <c r="BI41" s="44">
        <v>-6.5</v>
      </c>
      <c r="BJ41" s="44">
        <v>-6.4</v>
      </c>
      <c r="BK41" s="44">
        <v>-5.8</v>
      </c>
      <c r="BL41" s="44">
        <v>-5.9</v>
      </c>
      <c r="BM41" s="44">
        <v>-5.9</v>
      </c>
      <c r="BN41" s="44">
        <v>-5.8</v>
      </c>
      <c r="BO41" s="44">
        <v>-6</v>
      </c>
      <c r="BP41" s="44">
        <v>-6</v>
      </c>
      <c r="BQ41" s="44">
        <v>-6.1</v>
      </c>
      <c r="BR41" s="44">
        <v>-6.2</v>
      </c>
    </row>
    <row r="42" spans="1:70" hidden="1" x14ac:dyDescent="0.2">
      <c r="A42" s="46" t="s">
        <v>287</v>
      </c>
      <c r="B42" s="44" t="s">
        <v>288</v>
      </c>
      <c r="C42" s="44">
        <v>24.6</v>
      </c>
      <c r="D42" s="44">
        <v>27.3</v>
      </c>
      <c r="E42" s="44">
        <v>28.7</v>
      </c>
      <c r="F42" s="44">
        <v>29.8</v>
      </c>
      <c r="G42" s="44">
        <v>30.5</v>
      </c>
      <c r="H42" s="44">
        <v>33.6</v>
      </c>
      <c r="I42" s="44">
        <v>35.200000000000003</v>
      </c>
      <c r="J42" s="44">
        <v>37.200000000000003</v>
      </c>
      <c r="K42" s="44">
        <v>37.700000000000003</v>
      </c>
      <c r="L42" s="44">
        <v>40.299999999999997</v>
      </c>
      <c r="M42" s="44">
        <v>39.9</v>
      </c>
      <c r="N42" s="44">
        <v>42</v>
      </c>
      <c r="O42" s="44">
        <v>44</v>
      </c>
      <c r="P42" s="44">
        <v>45.4</v>
      </c>
      <c r="Q42" s="44">
        <v>49.4</v>
      </c>
      <c r="R42" s="44">
        <v>51.6</v>
      </c>
      <c r="S42" s="44">
        <v>54.9</v>
      </c>
      <c r="T42" s="44">
        <v>57.8</v>
      </c>
      <c r="U42" s="44">
        <v>62.2</v>
      </c>
      <c r="V42" s="44">
        <v>64.2</v>
      </c>
      <c r="W42" s="44">
        <v>64.900000000000006</v>
      </c>
      <c r="X42" s="44">
        <v>70.5</v>
      </c>
      <c r="Y42" s="44">
        <v>78.099999999999994</v>
      </c>
      <c r="Z42" s="44">
        <v>83.4</v>
      </c>
      <c r="AA42" s="44">
        <v>88.7</v>
      </c>
      <c r="AB42" s="44">
        <v>96.2</v>
      </c>
      <c r="AC42" s="44">
        <v>113.8</v>
      </c>
      <c r="AD42" s="44">
        <v>128.5</v>
      </c>
      <c r="AE42" s="44">
        <v>146.1</v>
      </c>
      <c r="AF42" s="44">
        <v>157.30000000000001</v>
      </c>
      <c r="AG42" s="44">
        <v>159.9</v>
      </c>
      <c r="AH42" s="44">
        <v>160.69999999999999</v>
      </c>
      <c r="AI42" s="44">
        <v>157.9</v>
      </c>
      <c r="AJ42" s="44">
        <v>180.1</v>
      </c>
      <c r="AK42" s="44">
        <v>207.3</v>
      </c>
      <c r="AL42" s="44">
        <v>220.1</v>
      </c>
      <c r="AM42" s="44">
        <v>233.7</v>
      </c>
      <c r="AN42" s="44">
        <v>257.60000000000002</v>
      </c>
      <c r="AO42" s="44">
        <v>299.10000000000002</v>
      </c>
      <c r="AP42" s="44">
        <v>308.89999999999998</v>
      </c>
      <c r="AQ42" s="44">
        <v>322.3</v>
      </c>
      <c r="AR42" s="44">
        <v>329.2</v>
      </c>
      <c r="AS42" s="44">
        <v>367.6</v>
      </c>
      <c r="AT42" s="44">
        <v>399.2</v>
      </c>
      <c r="AU42" s="44">
        <v>424.8</v>
      </c>
      <c r="AV42" s="44">
        <v>462.4</v>
      </c>
      <c r="AW42" s="44">
        <v>510.1</v>
      </c>
      <c r="AX42" s="44">
        <v>555.5</v>
      </c>
      <c r="AY42" s="44">
        <v>615.70000000000005</v>
      </c>
      <c r="AZ42" s="44">
        <v>672.3</v>
      </c>
      <c r="BA42" s="44">
        <v>726.3</v>
      </c>
      <c r="BB42" s="44">
        <v>804.7</v>
      </c>
      <c r="BC42" s="44">
        <v>851.1</v>
      </c>
      <c r="BD42" s="44">
        <v>862</v>
      </c>
      <c r="BE42" s="44">
        <v>911.6</v>
      </c>
      <c r="BF42" s="44">
        <v>932.6</v>
      </c>
      <c r="BG42" s="44">
        <v>1017.7</v>
      </c>
      <c r="BH42" s="44">
        <v>941.1</v>
      </c>
      <c r="BI42" s="44">
        <v>979.5</v>
      </c>
      <c r="BJ42" s="44">
        <v>937.5</v>
      </c>
      <c r="BK42" s="44">
        <v>986.7</v>
      </c>
      <c r="BL42" s="44">
        <v>1068.0999999999999</v>
      </c>
      <c r="BM42" s="44">
        <v>1179.8</v>
      </c>
      <c r="BN42" s="44">
        <v>1197</v>
      </c>
      <c r="BO42" s="44">
        <v>1247.7</v>
      </c>
      <c r="BP42" s="44">
        <v>1265.0999999999999</v>
      </c>
      <c r="BQ42" s="44">
        <v>1298.7</v>
      </c>
      <c r="BR42" s="44">
        <v>1350.9</v>
      </c>
    </row>
    <row r="43" spans="1:70" hidden="1" x14ac:dyDescent="0.2">
      <c r="A43" s="46" t="s">
        <v>289</v>
      </c>
      <c r="B43" s="44" t="s">
        <v>290</v>
      </c>
      <c r="C43" s="44">
        <v>25.8</v>
      </c>
      <c r="D43" s="44">
        <v>27.8</v>
      </c>
      <c r="E43" s="44">
        <v>28.6</v>
      </c>
      <c r="F43" s="44">
        <v>30</v>
      </c>
      <c r="G43" s="44">
        <v>30.5</v>
      </c>
      <c r="H43" s="44">
        <v>33.799999999999997</v>
      </c>
      <c r="I43" s="44">
        <v>35.6</v>
      </c>
      <c r="J43" s="44">
        <v>37.5</v>
      </c>
      <c r="K43" s="44">
        <v>37.9</v>
      </c>
      <c r="L43" s="44">
        <v>40.5</v>
      </c>
      <c r="M43" s="44">
        <v>40.1</v>
      </c>
      <c r="N43" s="44">
        <v>42.2</v>
      </c>
      <c r="O43" s="44">
        <v>44.2</v>
      </c>
      <c r="P43" s="44">
        <v>45.5</v>
      </c>
      <c r="Q43" s="44">
        <v>49.4</v>
      </c>
      <c r="R43" s="44">
        <v>52.1</v>
      </c>
      <c r="S43" s="44">
        <v>55.6</v>
      </c>
      <c r="T43" s="44">
        <v>58.6</v>
      </c>
      <c r="U43" s="44">
        <v>63</v>
      </c>
      <c r="V43" s="44">
        <v>65</v>
      </c>
      <c r="W43" s="44">
        <v>65.900000000000006</v>
      </c>
      <c r="X43" s="44">
        <v>71.8</v>
      </c>
      <c r="Y43" s="44">
        <v>79</v>
      </c>
      <c r="Z43" s="44">
        <v>85.5</v>
      </c>
      <c r="AA43" s="44">
        <v>92.8</v>
      </c>
      <c r="AB43" s="44">
        <v>98.9</v>
      </c>
      <c r="AC43" s="44">
        <v>116.2</v>
      </c>
      <c r="AD43" s="44">
        <v>130.69999999999999</v>
      </c>
      <c r="AE43" s="44">
        <v>148.30000000000001</v>
      </c>
      <c r="AF43" s="44">
        <v>159.1</v>
      </c>
      <c r="AG43" s="44">
        <v>161.69999999999999</v>
      </c>
      <c r="AH43" s="44">
        <v>157.19999999999999</v>
      </c>
      <c r="AI43" s="44">
        <v>154.4</v>
      </c>
      <c r="AJ43" s="44">
        <v>167.8</v>
      </c>
      <c r="AK43" s="44">
        <v>185.3</v>
      </c>
      <c r="AL43" s="44">
        <v>189.1</v>
      </c>
      <c r="AM43" s="44">
        <v>197.9</v>
      </c>
      <c r="AN43" s="44">
        <v>228.1</v>
      </c>
      <c r="AO43" s="44">
        <v>270.39999999999998</v>
      </c>
      <c r="AP43" s="44">
        <v>280.2</v>
      </c>
      <c r="AQ43" s="44">
        <v>303.7</v>
      </c>
      <c r="AR43" s="44">
        <v>313</v>
      </c>
      <c r="AS43" s="44">
        <v>349.7</v>
      </c>
      <c r="AT43" s="44">
        <v>381.3</v>
      </c>
      <c r="AU43" s="44">
        <v>411.7</v>
      </c>
      <c r="AV43" s="44">
        <v>449.5</v>
      </c>
      <c r="AW43" s="44">
        <v>490.5</v>
      </c>
      <c r="AX43" s="44">
        <v>526</v>
      </c>
      <c r="AY43" s="44">
        <v>579.5</v>
      </c>
      <c r="AZ43" s="44">
        <v>627.70000000000005</v>
      </c>
      <c r="BA43" s="44">
        <v>674</v>
      </c>
      <c r="BB43" s="44">
        <v>730.4</v>
      </c>
      <c r="BC43" s="44">
        <v>763</v>
      </c>
      <c r="BD43" s="44">
        <v>768.9</v>
      </c>
      <c r="BE43" s="44">
        <v>816.1</v>
      </c>
      <c r="BF43" s="44">
        <v>871</v>
      </c>
      <c r="BG43" s="44">
        <v>947.8</v>
      </c>
      <c r="BH43" s="44">
        <v>865.5</v>
      </c>
      <c r="BI43" s="44">
        <v>838.5</v>
      </c>
      <c r="BJ43" s="44">
        <v>796.8</v>
      </c>
      <c r="BK43" s="44">
        <v>842.9</v>
      </c>
      <c r="BL43" s="44">
        <v>885.7</v>
      </c>
      <c r="BM43" s="44">
        <v>1024.3</v>
      </c>
      <c r="BN43" s="44">
        <v>1011.7</v>
      </c>
      <c r="BO43" s="44">
        <v>1048.7</v>
      </c>
      <c r="BP43" s="44">
        <v>1038.5999999999999</v>
      </c>
      <c r="BQ43" s="44">
        <v>1075.7</v>
      </c>
      <c r="BR43" s="44">
        <v>1111.8</v>
      </c>
    </row>
    <row r="44" spans="1:70" hidden="1" x14ac:dyDescent="0.2">
      <c r="A44" s="46" t="s">
        <v>291</v>
      </c>
      <c r="B44" s="44" t="s">
        <v>292</v>
      </c>
      <c r="C44" s="44">
        <v>-1.1000000000000001</v>
      </c>
      <c r="D44" s="44">
        <v>-0.3</v>
      </c>
      <c r="E44" s="44">
        <v>0.2</v>
      </c>
      <c r="F44" s="44">
        <v>-0.2</v>
      </c>
      <c r="G44" s="44">
        <v>0</v>
      </c>
      <c r="H44" s="44">
        <v>-0.2</v>
      </c>
      <c r="I44" s="44">
        <v>-0.5</v>
      </c>
      <c r="J44" s="44">
        <v>-0.3</v>
      </c>
      <c r="K44" s="44">
        <v>-0.1</v>
      </c>
      <c r="L44" s="4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-0.1</v>
      </c>
      <c r="R44" s="44">
        <v>-0.2</v>
      </c>
      <c r="S44" s="44">
        <v>-0.2</v>
      </c>
      <c r="T44" s="44">
        <v>-0.2</v>
      </c>
      <c r="U44" s="44">
        <v>-0.4</v>
      </c>
      <c r="V44" s="44">
        <v>-0.5</v>
      </c>
      <c r="W44" s="44">
        <v>-0.5</v>
      </c>
      <c r="X44" s="44">
        <v>-0.6</v>
      </c>
      <c r="Y44" s="44">
        <v>-0.7</v>
      </c>
      <c r="Z44" s="44">
        <v>-1.9</v>
      </c>
      <c r="AA44" s="44">
        <v>-3.4</v>
      </c>
      <c r="AB44" s="44">
        <v>-1.1000000000000001</v>
      </c>
      <c r="AC44" s="44">
        <v>-1.1000000000000001</v>
      </c>
      <c r="AD44" s="44">
        <v>-1.1000000000000001</v>
      </c>
      <c r="AE44" s="44">
        <v>-1.9</v>
      </c>
      <c r="AF44" s="44">
        <v>-2.6</v>
      </c>
      <c r="AG44" s="44">
        <v>-2.9</v>
      </c>
      <c r="AH44" s="44">
        <v>-1.3</v>
      </c>
      <c r="AI44" s="44">
        <v>-0.5</v>
      </c>
      <c r="AJ44" s="44">
        <v>-0.5</v>
      </c>
      <c r="AK44" s="44">
        <v>-0.4</v>
      </c>
      <c r="AL44" s="44">
        <v>-0.2</v>
      </c>
      <c r="AM44" s="44">
        <v>0</v>
      </c>
      <c r="AN44" s="44">
        <v>-0.8</v>
      </c>
      <c r="AO44" s="44">
        <v>-1.2</v>
      </c>
      <c r="AP44" s="44">
        <v>-1.3</v>
      </c>
      <c r="AQ44" s="44">
        <v>-1.1000000000000001</v>
      </c>
      <c r="AR44" s="44">
        <v>-0.1</v>
      </c>
      <c r="AS44" s="44">
        <v>-0.5</v>
      </c>
      <c r="AT44" s="44">
        <v>-0.4</v>
      </c>
      <c r="AU44" s="44">
        <v>-0.7</v>
      </c>
      <c r="AV44" s="44">
        <v>-1.5</v>
      </c>
      <c r="AW44" s="44">
        <v>-0.4</v>
      </c>
      <c r="AX44" s="44">
        <v>1</v>
      </c>
      <c r="AY44" s="44">
        <v>1.3</v>
      </c>
      <c r="AZ44" s="44">
        <v>-0.9</v>
      </c>
      <c r="BA44" s="44">
        <v>-1.7</v>
      </c>
      <c r="BB44" s="44">
        <v>1</v>
      </c>
      <c r="BC44" s="44">
        <v>0.4</v>
      </c>
      <c r="BD44" s="44">
        <v>-1.3</v>
      </c>
      <c r="BE44" s="44">
        <v>-4.5999999999999996</v>
      </c>
      <c r="BF44" s="44">
        <v>-4</v>
      </c>
      <c r="BG44" s="44">
        <v>-3.6</v>
      </c>
      <c r="BH44" s="44">
        <v>-6.5</v>
      </c>
      <c r="BI44" s="44">
        <v>-4.5999999999999996</v>
      </c>
      <c r="BJ44" s="44">
        <v>1.4</v>
      </c>
      <c r="BK44" s="44">
        <v>-6.3</v>
      </c>
      <c r="BL44" s="44">
        <v>-10</v>
      </c>
      <c r="BM44" s="44">
        <v>-1.8</v>
      </c>
      <c r="BN44" s="44">
        <v>0.4</v>
      </c>
      <c r="BO44" s="44">
        <v>0.9</v>
      </c>
      <c r="BP44" s="44">
        <v>9.1999999999999993</v>
      </c>
      <c r="BQ44" s="44">
        <v>-0.3</v>
      </c>
      <c r="BR44" s="44">
        <v>-7.7</v>
      </c>
    </row>
    <row r="45" spans="1:70" hidden="1" x14ac:dyDescent="0.2">
      <c r="A45" s="46" t="s">
        <v>293</v>
      </c>
      <c r="B45" s="44" t="s">
        <v>286</v>
      </c>
      <c r="C45" s="44">
        <v>-0.1</v>
      </c>
      <c r="D45" s="44">
        <v>-0.2</v>
      </c>
      <c r="E45" s="44">
        <v>-0.1</v>
      </c>
      <c r="F45" s="44">
        <v>0</v>
      </c>
      <c r="G45" s="44">
        <v>0</v>
      </c>
      <c r="H45" s="44">
        <v>0</v>
      </c>
      <c r="I45" s="44">
        <v>0.1</v>
      </c>
      <c r="J45" s="44">
        <v>0</v>
      </c>
      <c r="K45" s="44">
        <v>-0.1</v>
      </c>
      <c r="L45" s="44">
        <v>-0.2</v>
      </c>
      <c r="M45" s="44">
        <v>-0.2</v>
      </c>
      <c r="N45" s="44">
        <v>-0.3</v>
      </c>
      <c r="O45" s="44">
        <v>-0.1</v>
      </c>
      <c r="P45" s="44">
        <v>0</v>
      </c>
      <c r="Q45" s="44">
        <v>0</v>
      </c>
      <c r="R45" s="44">
        <v>-0.3</v>
      </c>
      <c r="S45" s="44">
        <v>-0.5</v>
      </c>
      <c r="T45" s="44">
        <v>-0.5</v>
      </c>
      <c r="U45" s="44">
        <v>-0.4</v>
      </c>
      <c r="V45" s="44">
        <v>-0.4</v>
      </c>
      <c r="W45" s="44">
        <v>-0.5</v>
      </c>
      <c r="X45" s="44">
        <v>-0.8</v>
      </c>
      <c r="Y45" s="44">
        <v>-0.2</v>
      </c>
      <c r="Z45" s="44">
        <v>-0.2</v>
      </c>
      <c r="AA45" s="44">
        <v>-0.7</v>
      </c>
      <c r="AB45" s="44">
        <v>-1.5</v>
      </c>
      <c r="AC45" s="44">
        <v>-1.4</v>
      </c>
      <c r="AD45" s="44">
        <v>-1</v>
      </c>
      <c r="AE45" s="44">
        <v>-0.4</v>
      </c>
      <c r="AF45" s="44">
        <v>0.8</v>
      </c>
      <c r="AG45" s="44">
        <v>1.1000000000000001</v>
      </c>
      <c r="AH45" s="44">
        <v>4.7</v>
      </c>
      <c r="AI45" s="44">
        <v>4</v>
      </c>
      <c r="AJ45" s="44">
        <v>12.8</v>
      </c>
      <c r="AK45" s="44">
        <v>22.4</v>
      </c>
      <c r="AL45" s="44">
        <v>31.2</v>
      </c>
      <c r="AM45" s="44">
        <v>35.799999999999997</v>
      </c>
      <c r="AN45" s="44">
        <v>30.3</v>
      </c>
      <c r="AO45" s="44">
        <v>29.8</v>
      </c>
      <c r="AP45" s="44">
        <v>30</v>
      </c>
      <c r="AQ45" s="44">
        <v>19.7</v>
      </c>
      <c r="AR45" s="44">
        <v>16.3</v>
      </c>
      <c r="AS45" s="44">
        <v>18.399999999999999</v>
      </c>
      <c r="AT45" s="44">
        <v>18.3</v>
      </c>
      <c r="AU45" s="44">
        <v>13.9</v>
      </c>
      <c r="AV45" s="44">
        <v>14.4</v>
      </c>
      <c r="AW45" s="44">
        <v>20</v>
      </c>
      <c r="AX45" s="44">
        <v>28.5</v>
      </c>
      <c r="AY45" s="44">
        <v>35</v>
      </c>
      <c r="AZ45" s="44">
        <v>45.5</v>
      </c>
      <c r="BA45" s="44">
        <v>54</v>
      </c>
      <c r="BB45" s="44">
        <v>73.400000000000006</v>
      </c>
      <c r="BC45" s="44">
        <v>87.7</v>
      </c>
      <c r="BD45" s="44">
        <v>94.5</v>
      </c>
      <c r="BE45" s="44">
        <v>100.1</v>
      </c>
      <c r="BF45" s="44">
        <v>65.599999999999994</v>
      </c>
      <c r="BG45" s="44">
        <v>73.5</v>
      </c>
      <c r="BH45" s="44">
        <v>82</v>
      </c>
      <c r="BI45" s="44">
        <v>145.6</v>
      </c>
      <c r="BJ45" s="44">
        <v>139.30000000000001</v>
      </c>
      <c r="BK45" s="44">
        <v>150.1</v>
      </c>
      <c r="BL45" s="44">
        <v>192.4</v>
      </c>
      <c r="BM45" s="44">
        <v>157.30000000000001</v>
      </c>
      <c r="BN45" s="44">
        <v>184.9</v>
      </c>
      <c r="BO45" s="44">
        <v>198</v>
      </c>
      <c r="BP45" s="44">
        <v>217.3</v>
      </c>
      <c r="BQ45" s="44">
        <v>223.4</v>
      </c>
      <c r="BR45" s="44">
        <v>246.6</v>
      </c>
    </row>
    <row r="46" spans="1:70" hidden="1" x14ac:dyDescent="0.2">
      <c r="A46" s="46" t="s">
        <v>294</v>
      </c>
      <c r="B46" s="44" t="s">
        <v>295</v>
      </c>
      <c r="C46" s="44">
        <v>8.8000000000000007</v>
      </c>
      <c r="D46" s="44">
        <v>9.6999999999999993</v>
      </c>
      <c r="E46" s="44">
        <v>10.8</v>
      </c>
      <c r="F46" s="44">
        <v>12</v>
      </c>
      <c r="G46" s="44">
        <v>13.1</v>
      </c>
      <c r="H46" s="44">
        <v>13.4</v>
      </c>
      <c r="I46" s="44">
        <v>13.7</v>
      </c>
      <c r="J46" s="44">
        <v>14.1</v>
      </c>
      <c r="K46" s="44">
        <v>14.8</v>
      </c>
      <c r="L46" s="44">
        <v>15.6</v>
      </c>
      <c r="M46" s="44">
        <v>16.5</v>
      </c>
      <c r="N46" s="44">
        <v>17.2</v>
      </c>
      <c r="O46" s="44">
        <v>18</v>
      </c>
      <c r="P46" s="44">
        <v>18.7</v>
      </c>
      <c r="Q46" s="44">
        <v>18.8</v>
      </c>
      <c r="R46" s="44">
        <v>19.3</v>
      </c>
      <c r="S46" s="44">
        <v>19.899999999999999</v>
      </c>
      <c r="T46" s="44">
        <v>20.3</v>
      </c>
      <c r="U46" s="44">
        <v>20.100000000000001</v>
      </c>
      <c r="V46" s="44">
        <v>20.399999999999999</v>
      </c>
      <c r="W46" s="44">
        <v>20.7</v>
      </c>
      <c r="X46" s="44">
        <v>21.9</v>
      </c>
      <c r="Y46" s="44">
        <v>22.8</v>
      </c>
      <c r="Z46" s="44">
        <v>23.3</v>
      </c>
      <c r="AA46" s="44">
        <v>23.3</v>
      </c>
      <c r="AB46" s="44">
        <v>22.5</v>
      </c>
      <c r="AC46" s="44">
        <v>20.6</v>
      </c>
      <c r="AD46" s="44">
        <v>16.2</v>
      </c>
      <c r="AE46" s="44">
        <v>16.899999999999999</v>
      </c>
      <c r="AF46" s="44">
        <v>16.600000000000001</v>
      </c>
      <c r="AG46" s="44">
        <v>19.7</v>
      </c>
      <c r="AH46" s="44">
        <v>25.4</v>
      </c>
      <c r="AI46" s="44">
        <v>26.1</v>
      </c>
      <c r="AJ46" s="44">
        <v>27.5</v>
      </c>
      <c r="AK46" s="44">
        <v>27.9</v>
      </c>
      <c r="AL46" s="44">
        <v>29.5</v>
      </c>
      <c r="AM46" s="44">
        <v>21.9</v>
      </c>
      <c r="AN46" s="44">
        <v>20.2</v>
      </c>
      <c r="AO46" s="44">
        <v>25.1</v>
      </c>
      <c r="AP46" s="44">
        <v>24.4</v>
      </c>
      <c r="AQ46" s="44">
        <v>31.4</v>
      </c>
      <c r="AR46" s="44">
        <v>42</v>
      </c>
      <c r="AS46" s="44">
        <v>64.3</v>
      </c>
      <c r="AT46" s="44">
        <v>93.6</v>
      </c>
      <c r="AU46" s="44">
        <v>117.5</v>
      </c>
      <c r="AV46" s="44">
        <v>129.19999999999999</v>
      </c>
      <c r="AW46" s="44">
        <v>147</v>
      </c>
      <c r="AX46" s="44">
        <v>152</v>
      </c>
      <c r="AY46" s="44">
        <v>169.9</v>
      </c>
      <c r="AZ46" s="44">
        <v>183.1</v>
      </c>
      <c r="BA46" s="44">
        <v>187.7</v>
      </c>
      <c r="BB46" s="44">
        <v>207.5</v>
      </c>
      <c r="BC46" s="44">
        <v>217.3</v>
      </c>
      <c r="BD46" s="44">
        <v>238</v>
      </c>
      <c r="BE46" s="44">
        <v>255.4</v>
      </c>
      <c r="BF46" s="44">
        <v>238.4</v>
      </c>
      <c r="BG46" s="44">
        <v>207.5</v>
      </c>
      <c r="BH46" s="44">
        <v>189.4</v>
      </c>
      <c r="BI46" s="44">
        <v>262.10000000000002</v>
      </c>
      <c r="BJ46" s="44">
        <v>333.7</v>
      </c>
      <c r="BK46" s="44">
        <v>402.8</v>
      </c>
      <c r="BL46" s="44">
        <v>485.3</v>
      </c>
      <c r="BM46" s="44">
        <v>525.29999999999995</v>
      </c>
      <c r="BN46" s="44">
        <v>567.1</v>
      </c>
      <c r="BO46" s="44">
        <v>611.70000000000005</v>
      </c>
      <c r="BP46" s="44">
        <v>662.5</v>
      </c>
      <c r="BQ46" s="44">
        <v>707.3</v>
      </c>
      <c r="BR46" s="44">
        <v>743.9</v>
      </c>
    </row>
    <row r="47" spans="1:70" hidden="1" x14ac:dyDescent="0.2">
      <c r="A47" s="46" t="s">
        <v>296</v>
      </c>
      <c r="B47" s="44" t="s">
        <v>297</v>
      </c>
      <c r="C47" s="44">
        <v>9.3000000000000007</v>
      </c>
      <c r="D47" s="44">
        <v>10.3</v>
      </c>
      <c r="E47" s="44">
        <v>11.4</v>
      </c>
      <c r="F47" s="44">
        <v>12.6</v>
      </c>
      <c r="G47" s="44">
        <v>13.7</v>
      </c>
      <c r="H47" s="44">
        <v>14</v>
      </c>
      <c r="I47" s="44">
        <v>14.3</v>
      </c>
      <c r="J47" s="44">
        <v>14.7</v>
      </c>
      <c r="K47" s="44">
        <v>15.4</v>
      </c>
      <c r="L47" s="44">
        <v>16.2</v>
      </c>
      <c r="M47" s="44">
        <v>17</v>
      </c>
      <c r="N47" s="44">
        <v>17.7</v>
      </c>
      <c r="O47" s="44">
        <v>18.600000000000001</v>
      </c>
      <c r="P47" s="44">
        <v>19.2</v>
      </c>
      <c r="Q47" s="44">
        <v>19.3</v>
      </c>
      <c r="R47" s="44">
        <v>19.899999999999999</v>
      </c>
      <c r="S47" s="44">
        <v>20.5</v>
      </c>
      <c r="T47" s="44">
        <v>21</v>
      </c>
      <c r="U47" s="44">
        <v>20.9</v>
      </c>
      <c r="V47" s="44">
        <v>21.4</v>
      </c>
      <c r="W47" s="44">
        <v>21.8</v>
      </c>
      <c r="X47" s="44">
        <v>23.1</v>
      </c>
      <c r="Y47" s="44">
        <v>24.2</v>
      </c>
      <c r="Z47" s="44">
        <v>24.9</v>
      </c>
      <c r="AA47" s="44">
        <v>25.4</v>
      </c>
      <c r="AB47" s="44">
        <v>25</v>
      </c>
      <c r="AC47" s="44">
        <v>23.3</v>
      </c>
      <c r="AD47" s="44">
        <v>19.399999999999999</v>
      </c>
      <c r="AE47" s="44">
        <v>20.8</v>
      </c>
      <c r="AF47" s="44">
        <v>21.1</v>
      </c>
      <c r="AG47" s="44">
        <v>25.1</v>
      </c>
      <c r="AH47" s="44">
        <v>31.3</v>
      </c>
      <c r="AI47" s="44">
        <v>32.4</v>
      </c>
      <c r="AJ47" s="44">
        <v>33.799999999999997</v>
      </c>
      <c r="AK47" s="44">
        <v>34.4</v>
      </c>
      <c r="AL47" s="44">
        <v>36.1</v>
      </c>
      <c r="AM47" s="44">
        <v>28.8</v>
      </c>
      <c r="AN47" s="44">
        <v>27.5</v>
      </c>
      <c r="AO47" s="44">
        <v>32.6</v>
      </c>
      <c r="AP47" s="44">
        <v>32.200000000000003</v>
      </c>
      <c r="AQ47" s="44">
        <v>39.200000000000003</v>
      </c>
      <c r="AR47" s="44">
        <v>49.8</v>
      </c>
      <c r="AS47" s="44">
        <v>72.099999999999994</v>
      </c>
      <c r="AT47" s="44">
        <v>101.8</v>
      </c>
      <c r="AU47" s="44">
        <v>126</v>
      </c>
      <c r="AV47" s="44">
        <v>138</v>
      </c>
      <c r="AW47" s="44">
        <v>155.9</v>
      </c>
      <c r="AX47" s="44">
        <v>161.19999999999999</v>
      </c>
      <c r="AY47" s="44">
        <v>179.4</v>
      </c>
      <c r="AZ47" s="44">
        <v>193.1</v>
      </c>
      <c r="BA47" s="44">
        <v>198.4</v>
      </c>
      <c r="BB47" s="44">
        <v>219</v>
      </c>
      <c r="BC47" s="44">
        <v>229.1</v>
      </c>
      <c r="BD47" s="44">
        <v>250.6</v>
      </c>
      <c r="BE47" s="44">
        <v>269.39999999999998</v>
      </c>
      <c r="BF47" s="44">
        <v>254.2</v>
      </c>
      <c r="BG47" s="44">
        <v>224.7</v>
      </c>
      <c r="BH47" s="44">
        <v>206.6</v>
      </c>
      <c r="BI47" s="44">
        <v>278.39999999999998</v>
      </c>
      <c r="BJ47" s="44">
        <v>348.3</v>
      </c>
      <c r="BK47" s="44">
        <v>416.8</v>
      </c>
      <c r="BL47" s="44">
        <v>499.3</v>
      </c>
      <c r="BM47" s="44">
        <v>539.5</v>
      </c>
      <c r="BN47" s="44">
        <v>582.6</v>
      </c>
      <c r="BO47" s="44">
        <v>629</v>
      </c>
      <c r="BP47" s="44">
        <v>680.4</v>
      </c>
      <c r="BQ47" s="44">
        <v>726.1</v>
      </c>
      <c r="BR47" s="44">
        <v>764.2</v>
      </c>
    </row>
    <row r="48" spans="1:70" hidden="1" x14ac:dyDescent="0.2">
      <c r="A48" s="46" t="s">
        <v>298</v>
      </c>
      <c r="B48" s="44" t="s">
        <v>299</v>
      </c>
      <c r="C48" s="44">
        <v>-0.6</v>
      </c>
      <c r="D48" s="44">
        <v>-0.6</v>
      </c>
      <c r="E48" s="44">
        <v>-0.6</v>
      </c>
      <c r="F48" s="44">
        <v>-0.6</v>
      </c>
      <c r="G48" s="44">
        <v>-0.6</v>
      </c>
      <c r="H48" s="44">
        <v>-0.6</v>
      </c>
      <c r="I48" s="44">
        <v>-0.6</v>
      </c>
      <c r="J48" s="44">
        <v>-0.6</v>
      </c>
      <c r="K48" s="44">
        <v>-0.6</v>
      </c>
      <c r="L48" s="44">
        <v>-0.6</v>
      </c>
      <c r="M48" s="44">
        <v>-0.6</v>
      </c>
      <c r="N48" s="44">
        <v>-0.5</v>
      </c>
      <c r="O48" s="44">
        <v>-0.5</v>
      </c>
      <c r="P48" s="44">
        <v>-0.5</v>
      </c>
      <c r="Q48" s="44">
        <v>-0.5</v>
      </c>
      <c r="R48" s="44">
        <v>-0.5</v>
      </c>
      <c r="S48" s="44">
        <v>-0.6</v>
      </c>
      <c r="T48" s="44">
        <v>-0.7</v>
      </c>
      <c r="U48" s="44">
        <v>-0.8</v>
      </c>
      <c r="V48" s="44">
        <v>-1</v>
      </c>
      <c r="W48" s="44">
        <v>-1</v>
      </c>
      <c r="X48" s="44">
        <v>-1.2</v>
      </c>
      <c r="Y48" s="44">
        <v>-1.4</v>
      </c>
      <c r="Z48" s="44">
        <v>-1.7</v>
      </c>
      <c r="AA48" s="44">
        <v>-2.1</v>
      </c>
      <c r="AB48" s="44">
        <v>-2.4</v>
      </c>
      <c r="AC48" s="44">
        <v>-2.7</v>
      </c>
      <c r="AD48" s="44">
        <v>-3.2</v>
      </c>
      <c r="AE48" s="44">
        <v>-3.9</v>
      </c>
      <c r="AF48" s="44">
        <v>-4.5999999999999996</v>
      </c>
      <c r="AG48" s="44">
        <v>-5.3</v>
      </c>
      <c r="AH48" s="44">
        <v>-5.9</v>
      </c>
      <c r="AI48" s="44">
        <v>-6.3</v>
      </c>
      <c r="AJ48" s="44">
        <v>-6.3</v>
      </c>
      <c r="AK48" s="44">
        <v>-6.5</v>
      </c>
      <c r="AL48" s="44">
        <v>-6.6</v>
      </c>
      <c r="AM48" s="44">
        <v>-6.9</v>
      </c>
      <c r="AN48" s="44">
        <v>-7.3</v>
      </c>
      <c r="AO48" s="44">
        <v>-7.5</v>
      </c>
      <c r="AP48" s="44">
        <v>-7.8</v>
      </c>
      <c r="AQ48" s="44">
        <v>-7.9</v>
      </c>
      <c r="AR48" s="44">
        <v>-7.8</v>
      </c>
      <c r="AS48" s="44">
        <v>-7.8</v>
      </c>
      <c r="AT48" s="44">
        <v>-8.1999999999999993</v>
      </c>
      <c r="AU48" s="44">
        <v>-8.5</v>
      </c>
      <c r="AV48" s="44">
        <v>-8.8000000000000007</v>
      </c>
      <c r="AW48" s="44">
        <v>-9</v>
      </c>
      <c r="AX48" s="44">
        <v>-9.1999999999999993</v>
      </c>
      <c r="AY48" s="44">
        <v>-9.5</v>
      </c>
      <c r="AZ48" s="44">
        <v>-10</v>
      </c>
      <c r="BA48" s="44">
        <v>-10.7</v>
      </c>
      <c r="BB48" s="44">
        <v>-11.5</v>
      </c>
      <c r="BC48" s="44">
        <v>-11.8</v>
      </c>
      <c r="BD48" s="44">
        <v>-12.6</v>
      </c>
      <c r="BE48" s="44">
        <v>-14</v>
      </c>
      <c r="BF48" s="44">
        <v>-15.7</v>
      </c>
      <c r="BG48" s="44">
        <v>-17.2</v>
      </c>
      <c r="BH48" s="44">
        <v>-17.2</v>
      </c>
      <c r="BI48" s="44">
        <v>-16.3</v>
      </c>
      <c r="BJ48" s="44">
        <v>-14.6</v>
      </c>
      <c r="BK48" s="44">
        <v>-14.1</v>
      </c>
      <c r="BL48" s="44">
        <v>-14</v>
      </c>
      <c r="BM48" s="44">
        <v>-14.2</v>
      </c>
      <c r="BN48" s="44">
        <v>-15.5</v>
      </c>
      <c r="BO48" s="44">
        <v>-17.3</v>
      </c>
      <c r="BP48" s="44">
        <v>-17.899999999999999</v>
      </c>
      <c r="BQ48" s="44">
        <v>-18.8</v>
      </c>
      <c r="BR48" s="44">
        <v>-20.2</v>
      </c>
    </row>
    <row r="49" spans="1:70" hidden="1" x14ac:dyDescent="0.2">
      <c r="A49" s="46" t="s">
        <v>300</v>
      </c>
      <c r="B49" s="44" t="s">
        <v>301</v>
      </c>
      <c r="C49" s="44">
        <v>36.1</v>
      </c>
      <c r="D49" s="44">
        <v>41.2</v>
      </c>
      <c r="E49" s="44">
        <v>39.700000000000003</v>
      </c>
      <c r="F49" s="44">
        <v>40.299999999999997</v>
      </c>
      <c r="G49" s="44">
        <v>39.5</v>
      </c>
      <c r="H49" s="44">
        <v>50.2</v>
      </c>
      <c r="I49" s="44">
        <v>49.6</v>
      </c>
      <c r="J49" s="44">
        <v>49.1</v>
      </c>
      <c r="K49" s="44">
        <v>43.9</v>
      </c>
      <c r="L49" s="44">
        <v>55.5</v>
      </c>
      <c r="M49" s="44">
        <v>54.7</v>
      </c>
      <c r="N49" s="44">
        <v>55.9</v>
      </c>
      <c r="O49" s="44">
        <v>64</v>
      </c>
      <c r="P49" s="44">
        <v>70.5</v>
      </c>
      <c r="Q49" s="44">
        <v>77.7</v>
      </c>
      <c r="R49" s="44">
        <v>89.3</v>
      </c>
      <c r="S49" s="44">
        <v>96.1</v>
      </c>
      <c r="T49" s="44">
        <v>93.9</v>
      </c>
      <c r="U49" s="44">
        <v>101.7</v>
      </c>
      <c r="V49" s="44">
        <v>98.4</v>
      </c>
      <c r="W49" s="44">
        <v>86.2</v>
      </c>
      <c r="X49" s="44">
        <v>100.6</v>
      </c>
      <c r="Y49" s="44">
        <v>117.2</v>
      </c>
      <c r="Z49" s="44">
        <v>133.4</v>
      </c>
      <c r="AA49" s="44">
        <v>125.7</v>
      </c>
      <c r="AB49" s="44">
        <v>138.9</v>
      </c>
      <c r="AC49" s="44">
        <v>174.3</v>
      </c>
      <c r="AD49" s="44">
        <v>205.8</v>
      </c>
      <c r="AE49" s="44">
        <v>238.6</v>
      </c>
      <c r="AF49" s="44">
        <v>249</v>
      </c>
      <c r="AG49" s="44">
        <v>223.6</v>
      </c>
      <c r="AH49" s="44">
        <v>247.5</v>
      </c>
      <c r="AI49" s="44">
        <v>229.9</v>
      </c>
      <c r="AJ49" s="44">
        <v>279.8</v>
      </c>
      <c r="AK49" s="44">
        <v>337.9</v>
      </c>
      <c r="AL49" s="44">
        <v>354.5</v>
      </c>
      <c r="AM49" s="44">
        <v>324.39999999999998</v>
      </c>
      <c r="AN49" s="44">
        <v>366</v>
      </c>
      <c r="AO49" s="44">
        <v>414.9</v>
      </c>
      <c r="AP49" s="44">
        <v>414.2</v>
      </c>
      <c r="AQ49" s="44">
        <v>417.2</v>
      </c>
      <c r="AR49" s="44">
        <v>451.3</v>
      </c>
      <c r="AS49" s="44">
        <v>475.3</v>
      </c>
      <c r="AT49" s="44">
        <v>522</v>
      </c>
      <c r="AU49" s="44">
        <v>621.9</v>
      </c>
      <c r="AV49" s="44">
        <v>703</v>
      </c>
      <c r="AW49" s="44">
        <v>786.1</v>
      </c>
      <c r="AX49" s="44">
        <v>865.8</v>
      </c>
      <c r="AY49" s="44">
        <v>804.1</v>
      </c>
      <c r="AZ49" s="44">
        <v>830.2</v>
      </c>
      <c r="BA49" s="44">
        <v>781.2</v>
      </c>
      <c r="BB49" s="44">
        <v>754</v>
      </c>
      <c r="BC49" s="44">
        <v>907.2</v>
      </c>
      <c r="BD49" s="44">
        <v>1056.4000000000001</v>
      </c>
      <c r="BE49" s="44">
        <v>1283.3</v>
      </c>
      <c r="BF49" s="44">
        <v>1477.7</v>
      </c>
      <c r="BG49" s="44">
        <v>1646.5</v>
      </c>
      <c r="BH49" s="44">
        <v>1529</v>
      </c>
      <c r="BI49" s="44">
        <v>1285.0999999999999</v>
      </c>
      <c r="BJ49" s="44">
        <v>1397</v>
      </c>
      <c r="BK49" s="44">
        <v>1746.4</v>
      </c>
      <c r="BL49" s="44">
        <v>1816.6</v>
      </c>
      <c r="BM49" s="44">
        <v>1998.2</v>
      </c>
      <c r="BN49" s="44">
        <v>2032.9</v>
      </c>
      <c r="BO49" s="44">
        <v>2140.6</v>
      </c>
      <c r="BP49" s="44">
        <v>2117.5</v>
      </c>
      <c r="BQ49" s="44">
        <v>2073.5</v>
      </c>
      <c r="BR49" s="44">
        <v>2164.6</v>
      </c>
    </row>
    <row r="50" spans="1:70" hidden="1" x14ac:dyDescent="0.2">
      <c r="A50" s="46" t="s">
        <v>302</v>
      </c>
      <c r="B50" s="44" t="s">
        <v>303</v>
      </c>
      <c r="C50" s="44">
        <v>38.799999999999997</v>
      </c>
      <c r="D50" s="44">
        <v>44.2</v>
      </c>
      <c r="E50" s="44">
        <v>42.3</v>
      </c>
      <c r="F50" s="44">
        <v>42.2</v>
      </c>
      <c r="G50" s="44">
        <v>40.5</v>
      </c>
      <c r="H50" s="44">
        <v>49.7</v>
      </c>
      <c r="I50" s="44">
        <v>49.9</v>
      </c>
      <c r="J50" s="44">
        <v>49.7</v>
      </c>
      <c r="K50" s="44">
        <v>44.8</v>
      </c>
      <c r="L50" s="44">
        <v>55.7</v>
      </c>
      <c r="M50" s="44">
        <v>53.7</v>
      </c>
      <c r="N50" s="44">
        <v>54.2</v>
      </c>
      <c r="O50" s="44">
        <v>59.2</v>
      </c>
      <c r="P50" s="44">
        <v>64.5</v>
      </c>
      <c r="Q50" s="44">
        <v>71</v>
      </c>
      <c r="R50" s="44">
        <v>81.900000000000006</v>
      </c>
      <c r="S50" s="44">
        <v>88.3</v>
      </c>
      <c r="T50" s="44">
        <v>86.1</v>
      </c>
      <c r="U50" s="44">
        <v>94.3</v>
      </c>
      <c r="V50" s="44">
        <v>90.8</v>
      </c>
      <c r="W50" s="44">
        <v>79.7</v>
      </c>
      <c r="X50" s="44">
        <v>94.7</v>
      </c>
      <c r="Y50" s="44">
        <v>109.3</v>
      </c>
      <c r="Z50" s="44">
        <v>126.6</v>
      </c>
      <c r="AA50" s="44">
        <v>123.3</v>
      </c>
      <c r="AB50" s="44">
        <v>144.19999999999999</v>
      </c>
      <c r="AC50" s="44">
        <v>182.1</v>
      </c>
      <c r="AD50" s="44">
        <v>212.8</v>
      </c>
      <c r="AE50" s="44">
        <v>246.7</v>
      </c>
      <c r="AF50" s="44">
        <v>261</v>
      </c>
      <c r="AG50" s="44">
        <v>240.6</v>
      </c>
      <c r="AH50" s="44">
        <v>252</v>
      </c>
      <c r="AI50" s="44">
        <v>224.8</v>
      </c>
      <c r="AJ50" s="44">
        <v>256.39999999999998</v>
      </c>
      <c r="AK50" s="44">
        <v>294.3</v>
      </c>
      <c r="AL50" s="44">
        <v>289.7</v>
      </c>
      <c r="AM50" s="44">
        <v>273.3</v>
      </c>
      <c r="AN50" s="44">
        <v>314.60000000000002</v>
      </c>
      <c r="AO50" s="44">
        <v>366.2</v>
      </c>
      <c r="AP50" s="44">
        <v>373.1</v>
      </c>
      <c r="AQ50" s="44">
        <v>391.2</v>
      </c>
      <c r="AR50" s="44">
        <v>434.2</v>
      </c>
      <c r="AS50" s="44">
        <v>459.7</v>
      </c>
      <c r="AT50" s="44">
        <v>501.9</v>
      </c>
      <c r="AU50" s="44">
        <v>589.29999999999995</v>
      </c>
      <c r="AV50" s="44">
        <v>667</v>
      </c>
      <c r="AW50" s="44">
        <v>741.8</v>
      </c>
      <c r="AX50" s="44">
        <v>811</v>
      </c>
      <c r="AY50" s="44">
        <v>743.8</v>
      </c>
      <c r="AZ50" s="44">
        <v>762.2</v>
      </c>
      <c r="BA50" s="44">
        <v>730.3</v>
      </c>
      <c r="BB50" s="44">
        <v>698.7</v>
      </c>
      <c r="BC50" s="44">
        <v>795.1</v>
      </c>
      <c r="BD50" s="44">
        <v>959.9</v>
      </c>
      <c r="BE50" s="44">
        <v>1215.2</v>
      </c>
      <c r="BF50" s="44">
        <v>1621.2</v>
      </c>
      <c r="BG50" s="44">
        <v>1815.7</v>
      </c>
      <c r="BH50" s="44">
        <v>1708.9</v>
      </c>
      <c r="BI50" s="44">
        <v>1345.5</v>
      </c>
      <c r="BJ50" s="44">
        <v>1479.2</v>
      </c>
      <c r="BK50" s="44">
        <v>1799.7</v>
      </c>
      <c r="BL50" s="44">
        <v>1738.5</v>
      </c>
      <c r="BM50" s="44">
        <v>2116.6</v>
      </c>
      <c r="BN50" s="44">
        <v>2159.4</v>
      </c>
      <c r="BO50" s="44">
        <v>2253.1999999999998</v>
      </c>
      <c r="BP50" s="44">
        <v>2210.9</v>
      </c>
      <c r="BQ50" s="44">
        <v>2161.6</v>
      </c>
      <c r="BR50" s="44">
        <v>2198.6</v>
      </c>
    </row>
    <row r="51" spans="1:70" hidden="1" x14ac:dyDescent="0.2">
      <c r="A51" s="46" t="s">
        <v>304</v>
      </c>
      <c r="B51" s="44" t="s">
        <v>305</v>
      </c>
      <c r="C51" s="44">
        <v>43.8</v>
      </c>
      <c r="D51" s="44">
        <v>45.4</v>
      </c>
      <c r="E51" s="44">
        <v>41.3</v>
      </c>
      <c r="F51" s="44">
        <v>43.1</v>
      </c>
      <c r="G51" s="44">
        <v>40.799999999999997</v>
      </c>
      <c r="H51" s="44">
        <v>51.4</v>
      </c>
      <c r="I51" s="44">
        <v>52.6</v>
      </c>
      <c r="J51" s="44">
        <v>51.2</v>
      </c>
      <c r="K51" s="44">
        <v>45</v>
      </c>
      <c r="L51" s="44">
        <v>56</v>
      </c>
      <c r="M51" s="44">
        <v>53.9</v>
      </c>
      <c r="N51" s="44">
        <v>53.9</v>
      </c>
      <c r="O51" s="44">
        <v>59.2</v>
      </c>
      <c r="P51" s="44">
        <v>64.400000000000006</v>
      </c>
      <c r="Q51" s="44">
        <v>71.400000000000006</v>
      </c>
      <c r="R51" s="44">
        <v>83.1</v>
      </c>
      <c r="S51" s="44">
        <v>90.4</v>
      </c>
      <c r="T51" s="44">
        <v>87.6</v>
      </c>
      <c r="U51" s="44">
        <v>97.9</v>
      </c>
      <c r="V51" s="44">
        <v>96.7</v>
      </c>
      <c r="W51" s="44">
        <v>86.3</v>
      </c>
      <c r="X51" s="44">
        <v>99.3</v>
      </c>
      <c r="Y51" s="44">
        <v>115.9</v>
      </c>
      <c r="Z51" s="44">
        <v>146.1</v>
      </c>
      <c r="AA51" s="44">
        <v>161.5</v>
      </c>
      <c r="AB51" s="44">
        <v>154.80000000000001</v>
      </c>
      <c r="AC51" s="44">
        <v>196.2</v>
      </c>
      <c r="AD51" s="44">
        <v>228.5</v>
      </c>
      <c r="AE51" s="44">
        <v>270.39999999999998</v>
      </c>
      <c r="AF51" s="44">
        <v>301.10000000000002</v>
      </c>
      <c r="AG51" s="44">
        <v>282.8</v>
      </c>
      <c r="AH51" s="44">
        <v>276.60000000000002</v>
      </c>
      <c r="AI51" s="44">
        <v>232.3</v>
      </c>
      <c r="AJ51" s="44">
        <v>263.89999999999998</v>
      </c>
      <c r="AK51" s="44">
        <v>298.2</v>
      </c>
      <c r="AL51" s="44">
        <v>289.60000000000002</v>
      </c>
      <c r="AM51" s="44">
        <v>266.2</v>
      </c>
      <c r="AN51" s="44">
        <v>330.8</v>
      </c>
      <c r="AO51" s="44">
        <v>388.4</v>
      </c>
      <c r="AP51" s="44">
        <v>389.4</v>
      </c>
      <c r="AQ51" s="44">
        <v>404.1</v>
      </c>
      <c r="AR51" s="44">
        <v>429.3</v>
      </c>
      <c r="AS51" s="44">
        <v>462.6</v>
      </c>
      <c r="AT51" s="44">
        <v>505.9</v>
      </c>
      <c r="AU51" s="44">
        <v>601.70000000000005</v>
      </c>
      <c r="AV51" s="44">
        <v>685.3</v>
      </c>
      <c r="AW51" s="44">
        <v>738.7</v>
      </c>
      <c r="AX51" s="44">
        <v>796.9</v>
      </c>
      <c r="AY51" s="44">
        <v>728.1</v>
      </c>
      <c r="AZ51" s="44">
        <v>766.1</v>
      </c>
      <c r="BA51" s="44">
        <v>747.1</v>
      </c>
      <c r="BB51" s="44">
        <v>690.6</v>
      </c>
      <c r="BC51" s="44">
        <v>788.9</v>
      </c>
      <c r="BD51" s="44">
        <v>969.4</v>
      </c>
      <c r="BE51" s="44">
        <v>1254.5999999999999</v>
      </c>
      <c r="BF51" s="44">
        <v>1653.3</v>
      </c>
      <c r="BG51" s="44">
        <v>1851.4</v>
      </c>
      <c r="BH51" s="44">
        <v>1748.4</v>
      </c>
      <c r="BI51" s="44">
        <v>1382.4</v>
      </c>
      <c r="BJ51" s="44">
        <v>1472.6</v>
      </c>
      <c r="BK51" s="44">
        <v>1840.7</v>
      </c>
      <c r="BL51" s="44">
        <v>1806.8</v>
      </c>
      <c r="BM51" s="44">
        <v>2130.8000000000002</v>
      </c>
      <c r="BN51" s="44">
        <v>2156.1</v>
      </c>
      <c r="BO51" s="44">
        <v>2249.1</v>
      </c>
      <c r="BP51" s="44">
        <v>2158.5</v>
      </c>
      <c r="BQ51" s="44">
        <v>2158.9</v>
      </c>
      <c r="BR51" s="44">
        <v>2247.6999999999998</v>
      </c>
    </row>
    <row r="52" spans="1:70" hidden="1" x14ac:dyDescent="0.2">
      <c r="A52" s="46" t="s">
        <v>306</v>
      </c>
      <c r="B52" s="44" t="s">
        <v>307</v>
      </c>
      <c r="C52" s="44">
        <v>17.899999999999999</v>
      </c>
      <c r="D52" s="44">
        <v>22.6</v>
      </c>
      <c r="E52" s="44">
        <v>19.399999999999999</v>
      </c>
      <c r="F52" s="44">
        <v>20.3</v>
      </c>
      <c r="G52" s="44">
        <v>17.600000000000001</v>
      </c>
      <c r="H52" s="44">
        <v>22</v>
      </c>
      <c r="I52" s="44">
        <v>22</v>
      </c>
      <c r="J52" s="44">
        <v>21.4</v>
      </c>
      <c r="K52" s="44">
        <v>19</v>
      </c>
      <c r="L52" s="44">
        <v>23.7</v>
      </c>
      <c r="M52" s="44">
        <v>22.8</v>
      </c>
      <c r="N52" s="44">
        <v>22.9</v>
      </c>
      <c r="O52" s="44">
        <v>24.1</v>
      </c>
      <c r="P52" s="44">
        <v>26.4</v>
      </c>
      <c r="Q52" s="44">
        <v>28.2</v>
      </c>
      <c r="R52" s="44">
        <v>31.1</v>
      </c>
      <c r="S52" s="44">
        <v>33.9</v>
      </c>
      <c r="T52" s="44">
        <v>32.9</v>
      </c>
      <c r="U52" s="44">
        <v>39.6</v>
      </c>
      <c r="V52" s="44">
        <v>40</v>
      </c>
      <c r="W52" s="44">
        <v>34.799999999999997</v>
      </c>
      <c r="X52" s="44">
        <v>38.200000000000003</v>
      </c>
      <c r="Y52" s="44">
        <v>42.3</v>
      </c>
      <c r="Z52" s="44">
        <v>50</v>
      </c>
      <c r="AA52" s="44">
        <v>52.8</v>
      </c>
      <c r="AB52" s="44">
        <v>51.6</v>
      </c>
      <c r="AC52" s="44">
        <v>65.3</v>
      </c>
      <c r="AD52" s="44">
        <v>74.400000000000006</v>
      </c>
      <c r="AE52" s="44">
        <v>84.9</v>
      </c>
      <c r="AF52" s="44">
        <v>90</v>
      </c>
      <c r="AG52" s="44">
        <v>87.2</v>
      </c>
      <c r="AH52" s="44">
        <v>84.3</v>
      </c>
      <c r="AI52" s="44">
        <v>66.5</v>
      </c>
      <c r="AJ52" s="44">
        <v>80.599999999999994</v>
      </c>
      <c r="AK52" s="44">
        <v>97.5</v>
      </c>
      <c r="AL52" s="44">
        <v>99.4</v>
      </c>
      <c r="AM52" s="44">
        <v>109.7</v>
      </c>
      <c r="AN52" s="44">
        <v>130.4</v>
      </c>
      <c r="AO52" s="44">
        <v>141.6</v>
      </c>
      <c r="AP52" s="44">
        <v>146.1</v>
      </c>
      <c r="AQ52" s="44">
        <v>145.4</v>
      </c>
      <c r="AR52" s="44">
        <v>138.6</v>
      </c>
      <c r="AS52" s="44">
        <v>148.69999999999999</v>
      </c>
      <c r="AT52" s="44">
        <v>171</v>
      </c>
      <c r="AU52" s="44">
        <v>193.1</v>
      </c>
      <c r="AV52" s="44">
        <v>217.8</v>
      </c>
      <c r="AW52" s="44">
        <v>231.5</v>
      </c>
      <c r="AX52" s="44">
        <v>245.4</v>
      </c>
      <c r="AY52" s="44">
        <v>248.4</v>
      </c>
      <c r="AZ52" s="44">
        <v>258.8</v>
      </c>
      <c r="BA52" s="44">
        <v>265.10000000000002</v>
      </c>
      <c r="BB52" s="44">
        <v>203.3</v>
      </c>
      <c r="BC52" s="44">
        <v>192.3</v>
      </c>
      <c r="BD52" s="44">
        <v>243.8</v>
      </c>
      <c r="BE52" s="44">
        <v>306.10000000000002</v>
      </c>
      <c r="BF52" s="44">
        <v>412.4</v>
      </c>
      <c r="BG52" s="44">
        <v>473.4</v>
      </c>
      <c r="BH52" s="44">
        <v>445.5</v>
      </c>
      <c r="BI52" s="44">
        <v>309.10000000000002</v>
      </c>
      <c r="BJ52" s="44">
        <v>269.39999999999998</v>
      </c>
      <c r="BK52" s="44">
        <v>370.6</v>
      </c>
      <c r="BL52" s="44">
        <v>379.1</v>
      </c>
      <c r="BM52" s="44">
        <v>447.6</v>
      </c>
      <c r="BN52" s="44">
        <v>467.7</v>
      </c>
      <c r="BO52" s="44">
        <v>505.3</v>
      </c>
      <c r="BP52" s="44">
        <v>507.4</v>
      </c>
      <c r="BQ52" s="44">
        <v>471</v>
      </c>
      <c r="BR52" s="44">
        <v>466.7</v>
      </c>
    </row>
    <row r="53" spans="1:70" hidden="1" x14ac:dyDescent="0.2">
      <c r="A53" s="46" t="s">
        <v>308</v>
      </c>
      <c r="B53" s="44" t="s">
        <v>309</v>
      </c>
      <c r="C53" s="44">
        <v>25.9</v>
      </c>
      <c r="D53" s="44">
        <v>22.8</v>
      </c>
      <c r="E53" s="44">
        <v>21.9</v>
      </c>
      <c r="F53" s="44">
        <v>22.9</v>
      </c>
      <c r="G53" s="44">
        <v>23.2</v>
      </c>
      <c r="H53" s="44">
        <v>29.4</v>
      </c>
      <c r="I53" s="44">
        <v>30.6</v>
      </c>
      <c r="J53" s="44">
        <v>29.8</v>
      </c>
      <c r="K53" s="44">
        <v>26.1</v>
      </c>
      <c r="L53" s="44">
        <v>32.200000000000003</v>
      </c>
      <c r="M53" s="44">
        <v>31.1</v>
      </c>
      <c r="N53" s="44">
        <v>31</v>
      </c>
      <c r="O53" s="44">
        <v>35.1</v>
      </c>
      <c r="P53" s="44">
        <v>38</v>
      </c>
      <c r="Q53" s="44">
        <v>43.3</v>
      </c>
      <c r="R53" s="44">
        <v>52</v>
      </c>
      <c r="S53" s="44">
        <v>56.5</v>
      </c>
      <c r="T53" s="44">
        <v>54.7</v>
      </c>
      <c r="U53" s="44">
        <v>58.3</v>
      </c>
      <c r="V53" s="44">
        <v>56.7</v>
      </c>
      <c r="W53" s="44">
        <v>51.5</v>
      </c>
      <c r="X53" s="44">
        <v>61.1</v>
      </c>
      <c r="Y53" s="44">
        <v>73.5</v>
      </c>
      <c r="Z53" s="44">
        <v>96.2</v>
      </c>
      <c r="AA53" s="44">
        <v>108.7</v>
      </c>
      <c r="AB53" s="44">
        <v>103.1</v>
      </c>
      <c r="AC53" s="44">
        <v>130.9</v>
      </c>
      <c r="AD53" s="44">
        <v>154.1</v>
      </c>
      <c r="AE53" s="44">
        <v>185.6</v>
      </c>
      <c r="AF53" s="44">
        <v>211.1</v>
      </c>
      <c r="AG53" s="44">
        <v>195.6</v>
      </c>
      <c r="AH53" s="44">
        <v>192.3</v>
      </c>
      <c r="AI53" s="44">
        <v>165.8</v>
      </c>
      <c r="AJ53" s="44">
        <v>183.2</v>
      </c>
      <c r="AK53" s="44">
        <v>200.7</v>
      </c>
      <c r="AL53" s="44">
        <v>190.2</v>
      </c>
      <c r="AM53" s="44">
        <v>156.5</v>
      </c>
      <c r="AN53" s="44">
        <v>200.4</v>
      </c>
      <c r="AO53" s="44">
        <v>246.7</v>
      </c>
      <c r="AP53" s="44">
        <v>243.3</v>
      </c>
      <c r="AQ53" s="44">
        <v>258.60000000000002</v>
      </c>
      <c r="AR53" s="44">
        <v>290.7</v>
      </c>
      <c r="AS53" s="44">
        <v>313.89999999999998</v>
      </c>
      <c r="AT53" s="44">
        <v>334.9</v>
      </c>
      <c r="AU53" s="44">
        <v>408.6</v>
      </c>
      <c r="AV53" s="44">
        <v>467.4</v>
      </c>
      <c r="AW53" s="44">
        <v>507.3</v>
      </c>
      <c r="AX53" s="44">
        <v>551.5</v>
      </c>
      <c r="AY53" s="44">
        <v>479.7</v>
      </c>
      <c r="AZ53" s="44">
        <v>507.4</v>
      </c>
      <c r="BA53" s="44">
        <v>482</v>
      </c>
      <c r="BB53" s="44">
        <v>487.3</v>
      </c>
      <c r="BC53" s="44">
        <v>596.6</v>
      </c>
      <c r="BD53" s="44">
        <v>725.7</v>
      </c>
      <c r="BE53" s="44">
        <v>948.5</v>
      </c>
      <c r="BF53" s="44">
        <v>1240.9000000000001</v>
      </c>
      <c r="BG53" s="44">
        <v>1378.1</v>
      </c>
      <c r="BH53" s="44">
        <v>1302.9000000000001</v>
      </c>
      <c r="BI53" s="44">
        <v>1073.3</v>
      </c>
      <c r="BJ53" s="44">
        <v>1203.0999999999999</v>
      </c>
      <c r="BK53" s="44">
        <v>1470.1</v>
      </c>
      <c r="BL53" s="44">
        <v>1427.7</v>
      </c>
      <c r="BM53" s="44">
        <v>1683.2</v>
      </c>
      <c r="BN53" s="44">
        <v>1688.4</v>
      </c>
      <c r="BO53" s="44">
        <v>1743.8</v>
      </c>
      <c r="BP53" s="44">
        <v>1651.1</v>
      </c>
      <c r="BQ53" s="44">
        <v>1687.9</v>
      </c>
      <c r="BR53" s="44">
        <v>1781</v>
      </c>
    </row>
    <row r="54" spans="1:70" hidden="1" x14ac:dyDescent="0.2">
      <c r="A54" s="46" t="s">
        <v>310</v>
      </c>
      <c r="B54" s="44" t="s">
        <v>311</v>
      </c>
      <c r="C54" s="44">
        <v>8.8000000000000007</v>
      </c>
      <c r="D54" s="44">
        <v>8.6</v>
      </c>
      <c r="E54" s="44">
        <v>8.6</v>
      </c>
      <c r="F54" s="44">
        <v>8.9</v>
      </c>
      <c r="G54" s="44">
        <v>9.3000000000000007</v>
      </c>
      <c r="H54" s="44">
        <v>10.5</v>
      </c>
      <c r="I54" s="44">
        <v>11.3</v>
      </c>
      <c r="J54" s="44">
        <v>11.7</v>
      </c>
      <c r="K54" s="44">
        <v>11.6</v>
      </c>
      <c r="L54" s="44">
        <v>12.6</v>
      </c>
      <c r="M54" s="44">
        <v>13.4</v>
      </c>
      <c r="N54" s="44">
        <v>13.9</v>
      </c>
      <c r="O54" s="44">
        <v>15</v>
      </c>
      <c r="P54" s="44">
        <v>16.2</v>
      </c>
      <c r="Q54" s="44">
        <v>18.2</v>
      </c>
      <c r="R54" s="44">
        <v>20.2</v>
      </c>
      <c r="S54" s="44">
        <v>20.7</v>
      </c>
      <c r="T54" s="44">
        <v>21.5</v>
      </c>
      <c r="U54" s="44">
        <v>23.5</v>
      </c>
      <c r="V54" s="44">
        <v>24.2</v>
      </c>
      <c r="W54" s="44">
        <v>24.3</v>
      </c>
      <c r="X54" s="44">
        <v>25</v>
      </c>
      <c r="Y54" s="44">
        <v>26.8</v>
      </c>
      <c r="Z54" s="44">
        <v>29.9</v>
      </c>
      <c r="AA54" s="44">
        <v>33.200000000000003</v>
      </c>
      <c r="AB54" s="44">
        <v>33</v>
      </c>
      <c r="AC54" s="44">
        <v>39</v>
      </c>
      <c r="AD54" s="44">
        <v>44.8</v>
      </c>
      <c r="AE54" s="44">
        <v>50.8</v>
      </c>
      <c r="AF54" s="44">
        <v>57.5</v>
      </c>
      <c r="AG54" s="44">
        <v>64.099999999999994</v>
      </c>
      <c r="AH54" s="44">
        <v>73.8</v>
      </c>
      <c r="AI54" s="44">
        <v>77.7</v>
      </c>
      <c r="AJ54" s="44">
        <v>83.5</v>
      </c>
      <c r="AK54" s="44">
        <v>90.8</v>
      </c>
      <c r="AL54" s="44">
        <v>97.5</v>
      </c>
      <c r="AM54" s="44">
        <v>106.2</v>
      </c>
      <c r="AN54" s="44">
        <v>112.3</v>
      </c>
      <c r="AO54" s="44">
        <v>129.9</v>
      </c>
      <c r="AP54" s="44">
        <v>158</v>
      </c>
      <c r="AQ54" s="44">
        <v>169.1</v>
      </c>
      <c r="AR54" s="44">
        <v>180.5</v>
      </c>
      <c r="AS54" s="44">
        <v>189.5</v>
      </c>
      <c r="AT54" s="44">
        <v>205.3</v>
      </c>
      <c r="AU54" s="44">
        <v>236</v>
      </c>
      <c r="AV54" s="44">
        <v>259</v>
      </c>
      <c r="AW54" s="44">
        <v>303.5</v>
      </c>
      <c r="AX54" s="44">
        <v>339.5</v>
      </c>
      <c r="AY54" s="44">
        <v>357.1</v>
      </c>
      <c r="AZ54" s="44">
        <v>347.9</v>
      </c>
      <c r="BA54" s="44">
        <v>384.7</v>
      </c>
      <c r="BB54" s="44">
        <v>370.6</v>
      </c>
      <c r="BC54" s="44">
        <v>400.2</v>
      </c>
      <c r="BD54" s="44">
        <v>434</v>
      </c>
      <c r="BE54" s="44">
        <v>564.1</v>
      </c>
      <c r="BF54" s="44">
        <v>580.5</v>
      </c>
      <c r="BG54" s="44">
        <v>726</v>
      </c>
      <c r="BH54" s="44">
        <v>818.9</v>
      </c>
      <c r="BI54" s="44">
        <v>808.6</v>
      </c>
      <c r="BJ54" s="44">
        <v>574.6</v>
      </c>
      <c r="BK54" s="44">
        <v>564</v>
      </c>
      <c r="BL54" s="44">
        <v>703.7</v>
      </c>
      <c r="BM54" s="44">
        <v>859.4</v>
      </c>
      <c r="BN54" s="44">
        <v>929.4</v>
      </c>
      <c r="BO54" s="44">
        <v>986.4</v>
      </c>
      <c r="BP54" s="44">
        <v>1039.9000000000001</v>
      </c>
      <c r="BQ54" s="44">
        <v>981.9</v>
      </c>
      <c r="BR54" s="44">
        <v>990.2</v>
      </c>
    </row>
    <row r="55" spans="1:70" hidden="1" x14ac:dyDescent="0.2">
      <c r="A55" s="46" t="s">
        <v>312</v>
      </c>
      <c r="B55" s="44" t="s">
        <v>313</v>
      </c>
      <c r="C55" s="44">
        <v>17</v>
      </c>
      <c r="D55" s="44">
        <v>14.3</v>
      </c>
      <c r="E55" s="44">
        <v>13.3</v>
      </c>
      <c r="F55" s="44">
        <v>14</v>
      </c>
      <c r="G55" s="44">
        <v>13.9</v>
      </c>
      <c r="H55" s="44">
        <v>18.899999999999999</v>
      </c>
      <c r="I55" s="44">
        <v>19.399999999999999</v>
      </c>
      <c r="J55" s="44">
        <v>18</v>
      </c>
      <c r="K55" s="44">
        <v>14.5</v>
      </c>
      <c r="L55" s="44">
        <v>19.7</v>
      </c>
      <c r="M55" s="44">
        <v>17.7</v>
      </c>
      <c r="N55" s="44">
        <v>17.100000000000001</v>
      </c>
      <c r="O55" s="44">
        <v>20.100000000000001</v>
      </c>
      <c r="P55" s="44">
        <v>21.8</v>
      </c>
      <c r="Q55" s="44">
        <v>25.1</v>
      </c>
      <c r="R55" s="44">
        <v>31.8</v>
      </c>
      <c r="S55" s="44">
        <v>35.799999999999997</v>
      </c>
      <c r="T55" s="44">
        <v>33.200000000000003</v>
      </c>
      <c r="U55" s="44">
        <v>34.700000000000003</v>
      </c>
      <c r="V55" s="44">
        <v>32.4</v>
      </c>
      <c r="W55" s="44">
        <v>27.2</v>
      </c>
      <c r="X55" s="44">
        <v>36.1</v>
      </c>
      <c r="Y55" s="44">
        <v>46.7</v>
      </c>
      <c r="Z55" s="44">
        <v>66.3</v>
      </c>
      <c r="AA55" s="44">
        <v>75.5</v>
      </c>
      <c r="AB55" s="44">
        <v>70.2</v>
      </c>
      <c r="AC55" s="44">
        <v>91.9</v>
      </c>
      <c r="AD55" s="44">
        <v>109.3</v>
      </c>
      <c r="AE55" s="44">
        <v>134.80000000000001</v>
      </c>
      <c r="AF55" s="44">
        <v>153.6</v>
      </c>
      <c r="AG55" s="44">
        <v>131.5</v>
      </c>
      <c r="AH55" s="44">
        <v>118.5</v>
      </c>
      <c r="AI55" s="44">
        <v>88.1</v>
      </c>
      <c r="AJ55" s="44">
        <v>99.8</v>
      </c>
      <c r="AK55" s="44">
        <v>109.9</v>
      </c>
      <c r="AL55" s="44">
        <v>92.7</v>
      </c>
      <c r="AM55" s="44">
        <v>50.3</v>
      </c>
      <c r="AN55" s="44">
        <v>88</v>
      </c>
      <c r="AO55" s="44">
        <v>116.8</v>
      </c>
      <c r="AP55" s="44">
        <v>85.4</v>
      </c>
      <c r="AQ55" s="44">
        <v>89.6</v>
      </c>
      <c r="AR55" s="44">
        <v>110.2</v>
      </c>
      <c r="AS55" s="44">
        <v>124.4</v>
      </c>
      <c r="AT55" s="44">
        <v>129.6</v>
      </c>
      <c r="AU55" s="44">
        <v>172.6</v>
      </c>
      <c r="AV55" s="44">
        <v>208.5</v>
      </c>
      <c r="AW55" s="44">
        <v>203.7</v>
      </c>
      <c r="AX55" s="44">
        <v>212</v>
      </c>
      <c r="AY55" s="44">
        <v>122.6</v>
      </c>
      <c r="AZ55" s="44">
        <v>159.5</v>
      </c>
      <c r="BA55" s="44">
        <v>97.3</v>
      </c>
      <c r="BB55" s="44">
        <v>116.8</v>
      </c>
      <c r="BC55" s="44">
        <v>196.4</v>
      </c>
      <c r="BD55" s="44">
        <v>291.7</v>
      </c>
      <c r="BE55" s="44">
        <v>384.4</v>
      </c>
      <c r="BF55" s="44">
        <v>660.4</v>
      </c>
      <c r="BG55" s="44">
        <v>652.1</v>
      </c>
      <c r="BH55" s="44">
        <v>484</v>
      </c>
      <c r="BI55" s="44">
        <v>264.7</v>
      </c>
      <c r="BJ55" s="44">
        <v>628.5</v>
      </c>
      <c r="BK55" s="44">
        <v>906.2</v>
      </c>
      <c r="BL55" s="44">
        <v>724</v>
      </c>
      <c r="BM55" s="44">
        <v>823.8</v>
      </c>
      <c r="BN55" s="44">
        <v>759</v>
      </c>
      <c r="BO55" s="44">
        <v>757.4</v>
      </c>
      <c r="BP55" s="44">
        <v>611.20000000000005</v>
      </c>
      <c r="BQ55" s="44">
        <v>706</v>
      </c>
      <c r="BR55" s="44">
        <v>790.8</v>
      </c>
    </row>
    <row r="56" spans="1:70" hidden="1" x14ac:dyDescent="0.2">
      <c r="A56" s="46" t="s">
        <v>314</v>
      </c>
      <c r="B56" s="44" t="s">
        <v>292</v>
      </c>
      <c r="C56" s="44">
        <v>-5</v>
      </c>
      <c r="D56" s="44">
        <v>-1.2</v>
      </c>
      <c r="E56" s="44">
        <v>1</v>
      </c>
      <c r="F56" s="44">
        <v>-1</v>
      </c>
      <c r="G56" s="44">
        <v>-0.3</v>
      </c>
      <c r="H56" s="44">
        <v>-1.7</v>
      </c>
      <c r="I56" s="44">
        <v>-2.7</v>
      </c>
      <c r="J56" s="44">
        <v>-1.5</v>
      </c>
      <c r="K56" s="44">
        <v>-0.3</v>
      </c>
      <c r="L56" s="44">
        <v>-0.3</v>
      </c>
      <c r="M56" s="44">
        <v>-0.2</v>
      </c>
      <c r="N56" s="44">
        <v>0.3</v>
      </c>
      <c r="O56" s="44">
        <v>0</v>
      </c>
      <c r="P56" s="44">
        <v>0.1</v>
      </c>
      <c r="Q56" s="44">
        <v>-0.5</v>
      </c>
      <c r="R56" s="44">
        <v>-1.2</v>
      </c>
      <c r="S56" s="44">
        <v>-2.1</v>
      </c>
      <c r="T56" s="44">
        <v>-1.6</v>
      </c>
      <c r="U56" s="44">
        <v>-3.7</v>
      </c>
      <c r="V56" s="44">
        <v>-5.9</v>
      </c>
      <c r="W56" s="44">
        <v>-6.6</v>
      </c>
      <c r="X56" s="44">
        <v>-4.5999999999999996</v>
      </c>
      <c r="Y56" s="44">
        <v>-6.6</v>
      </c>
      <c r="Z56" s="44">
        <v>-19.600000000000001</v>
      </c>
      <c r="AA56" s="44">
        <v>-38.200000000000003</v>
      </c>
      <c r="AB56" s="44">
        <v>-10.5</v>
      </c>
      <c r="AC56" s="44">
        <v>-14.1</v>
      </c>
      <c r="AD56" s="44">
        <v>-15.7</v>
      </c>
      <c r="AE56" s="44">
        <v>-23.7</v>
      </c>
      <c r="AF56" s="44">
        <v>-40.1</v>
      </c>
      <c r="AG56" s="44">
        <v>-42.1</v>
      </c>
      <c r="AH56" s="44">
        <v>-24.6</v>
      </c>
      <c r="AI56" s="44">
        <v>-7.5</v>
      </c>
      <c r="AJ56" s="44">
        <v>-7.4</v>
      </c>
      <c r="AK56" s="44">
        <v>-4</v>
      </c>
      <c r="AL56" s="44">
        <v>0</v>
      </c>
      <c r="AM56" s="44">
        <v>7.1</v>
      </c>
      <c r="AN56" s="44">
        <v>-16.2</v>
      </c>
      <c r="AO56" s="44">
        <v>-22.2</v>
      </c>
      <c r="AP56" s="44">
        <v>-16.3</v>
      </c>
      <c r="AQ56" s="44">
        <v>-12.9</v>
      </c>
      <c r="AR56" s="44">
        <v>4.9000000000000004</v>
      </c>
      <c r="AS56" s="44">
        <v>-2.8</v>
      </c>
      <c r="AT56" s="44">
        <v>-4</v>
      </c>
      <c r="AU56" s="44">
        <v>-12.4</v>
      </c>
      <c r="AV56" s="44">
        <v>-18.3</v>
      </c>
      <c r="AW56" s="44">
        <v>3.1</v>
      </c>
      <c r="AX56" s="44">
        <v>14.1</v>
      </c>
      <c r="AY56" s="44">
        <v>15.7</v>
      </c>
      <c r="AZ56" s="44">
        <v>-4</v>
      </c>
      <c r="BA56" s="44">
        <v>-16.8</v>
      </c>
      <c r="BB56" s="44">
        <v>8</v>
      </c>
      <c r="BC56" s="44">
        <v>6.1</v>
      </c>
      <c r="BD56" s="44">
        <v>-9.6</v>
      </c>
      <c r="BE56" s="44">
        <v>-39.5</v>
      </c>
      <c r="BF56" s="44">
        <v>-32.1</v>
      </c>
      <c r="BG56" s="44">
        <v>-35.700000000000003</v>
      </c>
      <c r="BH56" s="44">
        <v>-39.5</v>
      </c>
      <c r="BI56" s="44">
        <v>-37</v>
      </c>
      <c r="BJ56" s="44">
        <v>6.7</v>
      </c>
      <c r="BK56" s="44">
        <v>-41</v>
      </c>
      <c r="BL56" s="44">
        <v>-68.3</v>
      </c>
      <c r="BM56" s="44">
        <v>-14.2</v>
      </c>
      <c r="BN56" s="44">
        <v>3.3</v>
      </c>
      <c r="BO56" s="44">
        <v>4.0999999999999996</v>
      </c>
      <c r="BP56" s="44">
        <v>52.4</v>
      </c>
      <c r="BQ56" s="44">
        <v>2.7</v>
      </c>
      <c r="BR56" s="44">
        <v>-49.1</v>
      </c>
    </row>
    <row r="57" spans="1:70" hidden="1" x14ac:dyDescent="0.2">
      <c r="A57" s="46" t="s">
        <v>315</v>
      </c>
      <c r="B57" s="44" t="s">
        <v>299</v>
      </c>
      <c r="C57" s="44">
        <v>-2.8</v>
      </c>
      <c r="D57" s="44">
        <v>-3</v>
      </c>
      <c r="E57" s="44">
        <v>-2.6</v>
      </c>
      <c r="F57" s="44">
        <v>-1.9</v>
      </c>
      <c r="G57" s="44">
        <v>-1</v>
      </c>
      <c r="H57" s="44">
        <v>0.5</v>
      </c>
      <c r="I57" s="44">
        <v>-0.3</v>
      </c>
      <c r="J57" s="44">
        <v>-0.5</v>
      </c>
      <c r="K57" s="44">
        <v>-0.9</v>
      </c>
      <c r="L57" s="44">
        <v>-0.2</v>
      </c>
      <c r="M57" s="44">
        <v>1</v>
      </c>
      <c r="N57" s="44">
        <v>1.8</v>
      </c>
      <c r="O57" s="44">
        <v>4.8</v>
      </c>
      <c r="P57" s="44">
        <v>6</v>
      </c>
      <c r="Q57" s="44">
        <v>6.8</v>
      </c>
      <c r="R57" s="44">
        <v>7.4</v>
      </c>
      <c r="S57" s="44">
        <v>7.8</v>
      </c>
      <c r="T57" s="44">
        <v>7.8</v>
      </c>
      <c r="U57" s="44">
        <v>7.5</v>
      </c>
      <c r="V57" s="44">
        <v>7.6</v>
      </c>
      <c r="W57" s="44">
        <v>6.5</v>
      </c>
      <c r="X57" s="44">
        <v>6</v>
      </c>
      <c r="Y57" s="44">
        <v>7.9</v>
      </c>
      <c r="Z57" s="44">
        <v>6.8</v>
      </c>
      <c r="AA57" s="44">
        <v>2.4</v>
      </c>
      <c r="AB57" s="44">
        <v>-5.4</v>
      </c>
      <c r="AC57" s="44">
        <v>-7.8</v>
      </c>
      <c r="AD57" s="44">
        <v>-7</v>
      </c>
      <c r="AE57" s="44">
        <v>-8.1</v>
      </c>
      <c r="AF57" s="44">
        <v>-12</v>
      </c>
      <c r="AG57" s="44">
        <v>-17.100000000000001</v>
      </c>
      <c r="AH57" s="44">
        <v>-4.5</v>
      </c>
      <c r="AI57" s="44">
        <v>5</v>
      </c>
      <c r="AJ57" s="44">
        <v>23.3</v>
      </c>
      <c r="AK57" s="44">
        <v>43.6</v>
      </c>
      <c r="AL57" s="44">
        <v>64.8</v>
      </c>
      <c r="AM57" s="44">
        <v>51.1</v>
      </c>
      <c r="AN57" s="44">
        <v>51.4</v>
      </c>
      <c r="AO57" s="44">
        <v>48.7</v>
      </c>
      <c r="AP57" s="44">
        <v>41.2</v>
      </c>
      <c r="AQ57" s="44">
        <v>26</v>
      </c>
      <c r="AR57" s="44">
        <v>17.100000000000001</v>
      </c>
      <c r="AS57" s="44">
        <v>15.5</v>
      </c>
      <c r="AT57" s="44">
        <v>20.100000000000001</v>
      </c>
      <c r="AU57" s="44">
        <v>32.6</v>
      </c>
      <c r="AV57" s="44">
        <v>36</v>
      </c>
      <c r="AW57" s="44">
        <v>44.2</v>
      </c>
      <c r="AX57" s="44">
        <v>54.8</v>
      </c>
      <c r="AY57" s="44">
        <v>60.3</v>
      </c>
      <c r="AZ57" s="44">
        <v>68</v>
      </c>
      <c r="BA57" s="44">
        <v>50.9</v>
      </c>
      <c r="BB57" s="44">
        <v>55.4</v>
      </c>
      <c r="BC57" s="44">
        <v>112.1</v>
      </c>
      <c r="BD57" s="44">
        <v>96.5</v>
      </c>
      <c r="BE57" s="44">
        <v>68.2</v>
      </c>
      <c r="BF57" s="44">
        <v>-143.5</v>
      </c>
      <c r="BG57" s="44">
        <v>-169.2</v>
      </c>
      <c r="BH57" s="44">
        <v>-179.9</v>
      </c>
      <c r="BI57" s="44">
        <v>-60.4</v>
      </c>
      <c r="BJ57" s="44">
        <v>-82.2</v>
      </c>
      <c r="BK57" s="44">
        <v>-53.3</v>
      </c>
      <c r="BL57" s="44">
        <v>78.099999999999994</v>
      </c>
      <c r="BM57" s="44">
        <v>-118.5</v>
      </c>
      <c r="BN57" s="44">
        <v>-126.6</v>
      </c>
      <c r="BO57" s="44">
        <v>-112.6</v>
      </c>
      <c r="BP57" s="44">
        <v>-93.5</v>
      </c>
      <c r="BQ57" s="44">
        <v>-88.2</v>
      </c>
      <c r="BR57" s="44">
        <v>-33.9</v>
      </c>
    </row>
    <row r="58" spans="1:70" ht="14.25" hidden="1" x14ac:dyDescent="0.3">
      <c r="A58" s="82" t="s">
        <v>316</v>
      </c>
      <c r="B58" s="79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9"/>
      <c r="AS58" s="79"/>
      <c r="AT58" s="79"/>
      <c r="AU58" s="79"/>
      <c r="AV58" s="79"/>
      <c r="AW58" s="79"/>
      <c r="AX58" s="79"/>
      <c r="AY58" s="79"/>
      <c r="AZ58" s="79"/>
      <c r="BA58" s="79"/>
      <c r="BB58" s="79"/>
      <c r="BC58" s="79"/>
      <c r="BD58" s="79"/>
      <c r="BE58" s="79"/>
      <c r="BF58" s="79"/>
      <c r="BG58" s="79"/>
      <c r="BH58" s="79"/>
      <c r="BI58" s="79"/>
      <c r="BJ58" s="79"/>
      <c r="BK58" s="79"/>
      <c r="BL58" s="79"/>
      <c r="BM58" s="79"/>
      <c r="BN58" s="79"/>
      <c r="BO58" s="79"/>
      <c r="BP58" s="79"/>
      <c r="BQ58" s="79"/>
      <c r="BR58" s="79"/>
    </row>
    <row r="59" spans="1:70" hidden="1" x14ac:dyDescent="0.2">
      <c r="A59" s="78" t="s">
        <v>317</v>
      </c>
      <c r="B59" s="79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  <c r="AF59" s="79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79"/>
      <c r="BD59" s="79"/>
      <c r="BE59" s="79"/>
      <c r="BF59" s="79"/>
      <c r="BG59" s="79"/>
      <c r="BH59" s="79"/>
      <c r="BI59" s="79"/>
      <c r="BJ59" s="79"/>
      <c r="BK59" s="79"/>
      <c r="BL59" s="79"/>
      <c r="BM59" s="79"/>
      <c r="BN59" s="79"/>
      <c r="BO59" s="79"/>
      <c r="BP59" s="79"/>
      <c r="BQ59" s="79"/>
      <c r="BR59" s="79"/>
    </row>
    <row r="60" spans="1:70" hidden="1" x14ac:dyDescent="0.2">
      <c r="A60" s="78" t="s">
        <v>318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9"/>
      <c r="AU60" s="79"/>
      <c r="AV60" s="79"/>
      <c r="AW60" s="79"/>
      <c r="AX60" s="79"/>
      <c r="AY60" s="79"/>
      <c r="AZ60" s="79"/>
      <c r="BA60" s="79"/>
      <c r="BB60" s="79"/>
      <c r="BC60" s="79"/>
      <c r="BD60" s="79"/>
      <c r="BE60" s="79"/>
      <c r="BF60" s="79"/>
      <c r="BG60" s="79"/>
      <c r="BH60" s="79"/>
      <c r="BI60" s="79"/>
      <c r="BJ60" s="79"/>
      <c r="BK60" s="79"/>
      <c r="BL60" s="79"/>
      <c r="BM60" s="79"/>
      <c r="BN60" s="79"/>
      <c r="BO60" s="79"/>
      <c r="BP60" s="79"/>
      <c r="BQ60" s="79"/>
      <c r="BR60" s="79"/>
    </row>
    <row r="61" spans="1:70" hidden="1" x14ac:dyDescent="0.2">
      <c r="A61" s="78" t="s">
        <v>319</v>
      </c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79"/>
      <c r="AN61" s="79"/>
      <c r="AO61" s="79"/>
      <c r="AP61" s="79"/>
      <c r="AQ61" s="79"/>
      <c r="AR61" s="79"/>
      <c r="AS61" s="79"/>
      <c r="AT61" s="79"/>
      <c r="AU61" s="79"/>
      <c r="AV61" s="79"/>
      <c r="AW61" s="79"/>
      <c r="AX61" s="79"/>
      <c r="AY61" s="79"/>
      <c r="AZ61" s="79"/>
      <c r="BA61" s="79"/>
      <c r="BB61" s="79"/>
      <c r="BC61" s="79"/>
      <c r="BD61" s="79"/>
      <c r="BE61" s="79"/>
      <c r="BF61" s="79"/>
      <c r="BG61" s="79"/>
      <c r="BH61" s="79"/>
      <c r="BI61" s="79"/>
      <c r="BJ61" s="79"/>
      <c r="BK61" s="79"/>
      <c r="BL61" s="79"/>
      <c r="BM61" s="79"/>
      <c r="BN61" s="79"/>
      <c r="BO61" s="79"/>
      <c r="BP61" s="79"/>
      <c r="BQ61" s="79"/>
      <c r="BR61" s="79"/>
    </row>
    <row r="62" spans="1:70" hidden="1" x14ac:dyDescent="0.2">
      <c r="A62" s="78" t="s">
        <v>320</v>
      </c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9"/>
      <c r="AS62" s="79"/>
      <c r="AT62" s="79"/>
      <c r="AU62" s="79"/>
      <c r="AV62" s="79"/>
      <c r="AW62" s="79"/>
      <c r="AX62" s="79"/>
      <c r="AY62" s="79"/>
      <c r="AZ62" s="79"/>
      <c r="BA62" s="79"/>
      <c r="BB62" s="79"/>
      <c r="BC62" s="79"/>
      <c r="BD62" s="79"/>
      <c r="BE62" s="79"/>
      <c r="BF62" s="79"/>
      <c r="BG62" s="79"/>
      <c r="BH62" s="79"/>
      <c r="BI62" s="79"/>
      <c r="BJ62" s="79"/>
      <c r="BK62" s="79"/>
      <c r="BL62" s="79"/>
      <c r="BM62" s="79"/>
      <c r="BN62" s="79"/>
      <c r="BO62" s="79"/>
      <c r="BP62" s="79"/>
      <c r="BQ62" s="79"/>
      <c r="BR62" s="79"/>
    </row>
    <row r="63" spans="1:70" hidden="1" x14ac:dyDescent="0.2"/>
    <row r="64" spans="1:70" hidden="1" x14ac:dyDescent="0.2">
      <c r="B64" s="48" t="s">
        <v>321</v>
      </c>
      <c r="C64" s="44">
        <v>300.2</v>
      </c>
      <c r="D64" s="44">
        <v>347.3</v>
      </c>
      <c r="E64" s="44">
        <v>367.7</v>
      </c>
      <c r="F64" s="44">
        <v>389.7</v>
      </c>
      <c r="G64" s="44">
        <v>391.1</v>
      </c>
      <c r="H64" s="44">
        <v>426.2</v>
      </c>
      <c r="I64" s="44">
        <v>450.1</v>
      </c>
      <c r="J64" s="44">
        <v>474.9</v>
      </c>
      <c r="K64" s="44">
        <v>482</v>
      </c>
      <c r="L64" s="44">
        <v>522.5</v>
      </c>
      <c r="M64" s="44">
        <v>543.29999999999995</v>
      </c>
      <c r="N64" s="44">
        <v>563.29999999999995</v>
      </c>
      <c r="O64" s="44">
        <v>605.1</v>
      </c>
      <c r="P64" s="44">
        <v>638.6</v>
      </c>
      <c r="Q64" s="44">
        <v>685.8</v>
      </c>
      <c r="R64" s="44">
        <v>743.7</v>
      </c>
      <c r="S64" s="44">
        <v>815</v>
      </c>
      <c r="T64" s="44">
        <v>861.7</v>
      </c>
      <c r="U64" s="44">
        <v>942.5</v>
      </c>
      <c r="V64" s="44">
        <v>1019.9</v>
      </c>
      <c r="W64" s="44">
        <v>1075.9000000000001</v>
      </c>
      <c r="X64" s="44">
        <v>1167.8</v>
      </c>
      <c r="Y64" s="44">
        <v>1282.4000000000001</v>
      </c>
      <c r="Z64" s="44">
        <v>1428.5</v>
      </c>
      <c r="AA64" s="44">
        <v>1548.8</v>
      </c>
      <c r="AB64" s="44">
        <v>1688.9</v>
      </c>
      <c r="AC64" s="44">
        <v>1877.6</v>
      </c>
      <c r="AD64" s="44">
        <v>2086</v>
      </c>
      <c r="AE64" s="44">
        <v>2356.6</v>
      </c>
      <c r="AF64" s="44">
        <v>2632.1</v>
      </c>
      <c r="AG64" s="44">
        <v>2862.5</v>
      </c>
      <c r="AH64" s="44">
        <v>3211</v>
      </c>
      <c r="AI64" s="44">
        <v>3345</v>
      </c>
      <c r="AJ64" s="44">
        <v>3638.1</v>
      </c>
      <c r="AK64" s="44">
        <v>4040.7</v>
      </c>
      <c r="AL64" s="44">
        <v>4346.7</v>
      </c>
      <c r="AM64" s="44">
        <v>4590.2</v>
      </c>
      <c r="AN64" s="44">
        <v>4870.2</v>
      </c>
      <c r="AO64" s="44">
        <v>5252.6</v>
      </c>
      <c r="AP64" s="44">
        <v>5657.7</v>
      </c>
      <c r="AQ64" s="44">
        <v>5979.6</v>
      </c>
      <c r="AR64" s="44">
        <v>6174</v>
      </c>
      <c r="AS64" s="44">
        <v>6539.3</v>
      </c>
      <c r="AT64" s="44">
        <v>6878.7</v>
      </c>
      <c r="AU64" s="44">
        <v>7308.8</v>
      </c>
      <c r="AV64" s="44">
        <v>7664.1</v>
      </c>
      <c r="AW64" s="44">
        <v>8100.2</v>
      </c>
      <c r="AX64" s="44">
        <v>8608.5</v>
      </c>
      <c r="AY64" s="44">
        <v>9089.2000000000007</v>
      </c>
      <c r="AZ64" s="44">
        <v>9660.6</v>
      </c>
      <c r="BA64" s="44">
        <v>10284.799999999999</v>
      </c>
      <c r="BB64" s="44">
        <v>10621.8</v>
      </c>
      <c r="BC64" s="44">
        <v>10977.5</v>
      </c>
      <c r="BD64" s="44">
        <v>11510.7</v>
      </c>
      <c r="BE64" s="44">
        <v>12274.9</v>
      </c>
      <c r="BF64" s="44">
        <v>13093.7</v>
      </c>
      <c r="BG64" s="44">
        <v>13855.9</v>
      </c>
      <c r="BH64" s="44">
        <v>14477.6</v>
      </c>
      <c r="BI64" s="44">
        <v>14718.6</v>
      </c>
      <c r="BJ64" s="44">
        <v>14418.7</v>
      </c>
      <c r="BK64" s="44">
        <v>14964.4</v>
      </c>
      <c r="BL64" s="44">
        <v>15517.9</v>
      </c>
      <c r="BM64" s="44">
        <v>16155.3</v>
      </c>
      <c r="BN64" s="44">
        <v>16691.5</v>
      </c>
      <c r="BO64" s="44">
        <v>17427.599999999999</v>
      </c>
      <c r="BP64" s="44">
        <v>18120.7</v>
      </c>
      <c r="BQ64" s="44">
        <v>18624.5</v>
      </c>
    </row>
    <row r="65" spans="1:69" hidden="1" x14ac:dyDescent="0.2"/>
    <row r="66" spans="1:69" hidden="1" x14ac:dyDescent="0.2">
      <c r="A66" s="83" t="s">
        <v>322</v>
      </c>
      <c r="B66" s="48" t="s">
        <v>323</v>
      </c>
      <c r="C66" s="49">
        <f>+C8/C64*100</f>
        <v>52.798134576948705</v>
      </c>
      <c r="D66" s="49">
        <f t="shared" ref="D66:BO66" si="0">+D8/D64*100</f>
        <v>53.527209904981291</v>
      </c>
      <c r="E66" s="49">
        <f t="shared" si="0"/>
        <v>54.745716616807186</v>
      </c>
      <c r="F66" s="49">
        <f t="shared" si="0"/>
        <v>55.298947908647676</v>
      </c>
      <c r="G66" s="49">
        <f t="shared" si="0"/>
        <v>54.819739197136286</v>
      </c>
      <c r="H66" s="49">
        <f t="shared" si="0"/>
        <v>54.176442984514317</v>
      </c>
      <c r="I66" s="49">
        <f t="shared" si="0"/>
        <v>55.454343479226829</v>
      </c>
      <c r="J66" s="49">
        <f t="shared" si="0"/>
        <v>55.380080016845653</v>
      </c>
      <c r="K66" s="49">
        <f t="shared" si="0"/>
        <v>55.000000000000007</v>
      </c>
      <c r="L66" s="49">
        <f t="shared" si="0"/>
        <v>54.794258373205743</v>
      </c>
      <c r="M66" s="49">
        <f t="shared" si="0"/>
        <v>55.567826247009023</v>
      </c>
      <c r="N66" s="49">
        <f t="shared" si="0"/>
        <v>55.228120007101026</v>
      </c>
      <c r="O66" s="49">
        <f t="shared" si="0"/>
        <v>55.015699884316639</v>
      </c>
      <c r="P66" s="49">
        <f t="shared" si="0"/>
        <v>54.995302223614154</v>
      </c>
      <c r="Q66" s="49">
        <f t="shared" si="0"/>
        <v>54.943132108486445</v>
      </c>
      <c r="R66" s="49">
        <f t="shared" si="0"/>
        <v>54.632244184482992</v>
      </c>
      <c r="S66" s="49">
        <f t="shared" si="0"/>
        <v>55.25153374233129</v>
      </c>
      <c r="T66" s="49">
        <f t="shared" si="0"/>
        <v>56.04038528490193</v>
      </c>
      <c r="U66" s="49">
        <f t="shared" si="0"/>
        <v>56.456233421750667</v>
      </c>
      <c r="V66" s="49">
        <f t="shared" si="0"/>
        <v>57.456613393469944</v>
      </c>
      <c r="W66" s="49">
        <f t="shared" si="0"/>
        <v>58.100195185426152</v>
      </c>
      <c r="X66" s="49">
        <f t="shared" si="0"/>
        <v>57.115944511046415</v>
      </c>
      <c r="Y66" s="49">
        <f t="shared" si="0"/>
        <v>57.20524017467249</v>
      </c>
      <c r="Z66" s="49">
        <f t="shared" si="0"/>
        <v>57.052852642632132</v>
      </c>
      <c r="AA66" s="49">
        <f t="shared" si="0"/>
        <v>57.483212809917347</v>
      </c>
      <c r="AB66" s="49">
        <f t="shared" si="0"/>
        <v>56.261471964000229</v>
      </c>
      <c r="AC66" s="49">
        <f t="shared" si="0"/>
        <v>55.986365573072014</v>
      </c>
      <c r="AD66" s="49">
        <f t="shared" si="0"/>
        <v>56.040268456375841</v>
      </c>
      <c r="AE66" s="49">
        <f t="shared" si="0"/>
        <v>56.021386743613689</v>
      </c>
      <c r="AF66" s="49">
        <f t="shared" si="0"/>
        <v>56.266859161885954</v>
      </c>
      <c r="AG66" s="49">
        <f t="shared" si="0"/>
        <v>56.810480349344985</v>
      </c>
      <c r="AH66" s="49">
        <f t="shared" si="0"/>
        <v>55.910931174089065</v>
      </c>
      <c r="AI66" s="49">
        <f t="shared" si="0"/>
        <v>56.630792227204786</v>
      </c>
      <c r="AJ66" s="49">
        <f t="shared" si="0"/>
        <v>55.355817597097392</v>
      </c>
      <c r="AK66" s="49">
        <f t="shared" si="0"/>
        <v>54.876630286831499</v>
      </c>
      <c r="AL66" s="49">
        <f t="shared" si="0"/>
        <v>54.961234959854607</v>
      </c>
      <c r="AM66" s="49">
        <f t="shared" si="0"/>
        <v>55.418064572349792</v>
      </c>
      <c r="AN66" s="49">
        <f t="shared" si="0"/>
        <v>55.938154490575343</v>
      </c>
      <c r="AO66" s="49">
        <f t="shared" si="0"/>
        <v>56.162662300574951</v>
      </c>
      <c r="AP66" s="49">
        <f t="shared" si="0"/>
        <v>55.545539706948055</v>
      </c>
      <c r="AQ66" s="49">
        <f t="shared" si="0"/>
        <v>55.901732557361697</v>
      </c>
      <c r="AR66" s="49">
        <f t="shared" si="0"/>
        <v>55.911888564949784</v>
      </c>
      <c r="AS66" s="49">
        <f t="shared" si="0"/>
        <v>56.139036288287734</v>
      </c>
      <c r="AT66" s="49">
        <f t="shared" si="0"/>
        <v>55.543925451029985</v>
      </c>
      <c r="AU66" s="49">
        <f t="shared" si="0"/>
        <v>54.86673598949212</v>
      </c>
      <c r="AV66" s="49">
        <f t="shared" si="0"/>
        <v>54.834879503138012</v>
      </c>
      <c r="AW66" s="49">
        <f t="shared" si="0"/>
        <v>54.592479198044494</v>
      </c>
      <c r="AX66" s="49">
        <f t="shared" si="0"/>
        <v>54.767961898123943</v>
      </c>
      <c r="AY66" s="49">
        <f t="shared" si="0"/>
        <v>55.866302864938611</v>
      </c>
      <c r="AZ66" s="49">
        <f t="shared" si="0"/>
        <v>56.00376788191209</v>
      </c>
      <c r="BA66" s="49">
        <f t="shared" si="0"/>
        <v>56.944228375855644</v>
      </c>
      <c r="BB66" s="49">
        <f t="shared" si="0"/>
        <v>56.925379879116534</v>
      </c>
      <c r="BC66" s="49">
        <f t="shared" si="0"/>
        <v>55.949897517649738</v>
      </c>
      <c r="BD66" s="49">
        <f t="shared" si="0"/>
        <v>55.292032630509006</v>
      </c>
      <c r="BE66" s="49">
        <f t="shared" si="0"/>
        <v>54.904724274739515</v>
      </c>
      <c r="BF66" s="49">
        <f t="shared" si="0"/>
        <v>54.123738897332309</v>
      </c>
      <c r="BG66" s="49">
        <f t="shared" si="0"/>
        <v>54.145165597326773</v>
      </c>
      <c r="BH66" s="49">
        <f t="shared" si="0"/>
        <v>54.555313035309716</v>
      </c>
      <c r="BI66" s="49">
        <f t="shared" si="0"/>
        <v>54.884975473210758</v>
      </c>
      <c r="BJ66" s="49">
        <f t="shared" si="0"/>
        <v>54.006255765082841</v>
      </c>
      <c r="BK66" s="49">
        <f t="shared" si="0"/>
        <v>53.202266712998849</v>
      </c>
      <c r="BL66" s="49">
        <f t="shared" si="0"/>
        <v>53.286849380392965</v>
      </c>
      <c r="BM66" s="49">
        <f t="shared" si="0"/>
        <v>53.294584439781367</v>
      </c>
      <c r="BN66" s="49">
        <f t="shared" si="0"/>
        <v>52.975466554833297</v>
      </c>
      <c r="BO66" s="49">
        <f t="shared" si="0"/>
        <v>53.114026027680239</v>
      </c>
      <c r="BP66" s="49">
        <f t="shared" ref="BP66:BQ66" si="1">+BP8/BP64*100</f>
        <v>53.575744866368289</v>
      </c>
      <c r="BQ66" s="49">
        <f t="shared" si="1"/>
        <v>53.57781416950791</v>
      </c>
    </row>
    <row r="67" spans="1:69" hidden="1" x14ac:dyDescent="0.2">
      <c r="A67" s="84"/>
      <c r="B67" s="48" t="s">
        <v>324</v>
      </c>
      <c r="C67" s="49">
        <f>+C9/C64*100</f>
        <v>49.067288474350441</v>
      </c>
      <c r="D67" s="49">
        <f t="shared" ref="D67:BO67" si="2">+D9/D64*100</f>
        <v>49.409732219982722</v>
      </c>
      <c r="E67" s="49">
        <f t="shared" si="2"/>
        <v>50.475931465868918</v>
      </c>
      <c r="F67" s="49">
        <f t="shared" si="2"/>
        <v>51.064921734667692</v>
      </c>
      <c r="G67" s="49">
        <f t="shared" si="2"/>
        <v>50.447455893633339</v>
      </c>
      <c r="H67" s="49">
        <f t="shared" si="2"/>
        <v>49.788831534490846</v>
      </c>
      <c r="I67" s="49">
        <f t="shared" si="2"/>
        <v>50.877582759386797</v>
      </c>
      <c r="J67" s="49">
        <f t="shared" si="2"/>
        <v>50.536955148452314</v>
      </c>
      <c r="K67" s="49">
        <f t="shared" si="2"/>
        <v>50.062240663900411</v>
      </c>
      <c r="L67" s="49">
        <f t="shared" si="2"/>
        <v>49.722488038277511</v>
      </c>
      <c r="M67" s="49">
        <f t="shared" si="2"/>
        <v>50.230075464752446</v>
      </c>
      <c r="N67" s="49">
        <f t="shared" si="2"/>
        <v>49.795845908041905</v>
      </c>
      <c r="O67" s="49">
        <f t="shared" si="2"/>
        <v>49.479424888448186</v>
      </c>
      <c r="P67" s="49">
        <f t="shared" si="2"/>
        <v>49.310992796742866</v>
      </c>
      <c r="Q67" s="49">
        <f t="shared" si="2"/>
        <v>49.256342957130364</v>
      </c>
      <c r="R67" s="49">
        <f t="shared" si="2"/>
        <v>48.917574290708615</v>
      </c>
      <c r="S67" s="49">
        <f t="shared" si="2"/>
        <v>49.116564417177919</v>
      </c>
      <c r="T67" s="49">
        <f t="shared" si="2"/>
        <v>49.785308111871878</v>
      </c>
      <c r="U67" s="49">
        <f t="shared" si="2"/>
        <v>50.079575596816973</v>
      </c>
      <c r="V67" s="49">
        <f t="shared" si="2"/>
        <v>50.818707716442788</v>
      </c>
      <c r="W67" s="49">
        <f t="shared" si="2"/>
        <v>51.268705270006507</v>
      </c>
      <c r="X67" s="49">
        <f t="shared" si="2"/>
        <v>50.051378660729583</v>
      </c>
      <c r="Y67" s="49">
        <f t="shared" si="2"/>
        <v>49.812850904553954</v>
      </c>
      <c r="Z67" s="49">
        <f t="shared" si="2"/>
        <v>49.618480924046196</v>
      </c>
      <c r="AA67" s="49">
        <f t="shared" si="2"/>
        <v>49.86441115702479</v>
      </c>
      <c r="AB67" s="49">
        <f t="shared" si="2"/>
        <v>48.244419444608909</v>
      </c>
      <c r="AC67" s="49">
        <f t="shared" si="2"/>
        <v>47.917554324669794</v>
      </c>
      <c r="AD67" s="49">
        <f t="shared" si="2"/>
        <v>47.660594439117929</v>
      </c>
      <c r="AE67" s="49">
        <f t="shared" si="2"/>
        <v>47.551557328354406</v>
      </c>
      <c r="AF67" s="49">
        <f t="shared" si="2"/>
        <v>47.615972037536572</v>
      </c>
      <c r="AG67" s="49">
        <f t="shared" si="2"/>
        <v>47.979039301310046</v>
      </c>
      <c r="AH67" s="49">
        <f t="shared" si="2"/>
        <v>47.069448769853636</v>
      </c>
      <c r="AI67" s="49">
        <f t="shared" si="2"/>
        <v>47.458893871449924</v>
      </c>
      <c r="AJ67" s="49">
        <f t="shared" si="2"/>
        <v>46.109232841318274</v>
      </c>
      <c r="AK67" s="49">
        <f t="shared" si="2"/>
        <v>45.657930556586734</v>
      </c>
      <c r="AL67" s="49">
        <f t="shared" si="2"/>
        <v>45.611613407872639</v>
      </c>
      <c r="AM67" s="49">
        <f t="shared" si="2"/>
        <v>45.799747287699887</v>
      </c>
      <c r="AN67" s="49">
        <f t="shared" si="2"/>
        <v>46.32869286682272</v>
      </c>
      <c r="AO67" s="49">
        <f t="shared" si="2"/>
        <v>46.449377451167038</v>
      </c>
      <c r="AP67" s="49">
        <f t="shared" si="2"/>
        <v>45.656362125952242</v>
      </c>
      <c r="AQ67" s="49">
        <f t="shared" si="2"/>
        <v>45.84253127299484</v>
      </c>
      <c r="AR67" s="49">
        <f t="shared" si="2"/>
        <v>45.586329770003239</v>
      </c>
      <c r="AS67" s="49">
        <f t="shared" si="2"/>
        <v>45.348890554034831</v>
      </c>
      <c r="AT67" s="49">
        <f t="shared" si="2"/>
        <v>44.765726081963166</v>
      </c>
      <c r="AU67" s="49">
        <f t="shared" si="2"/>
        <v>44.283603327495619</v>
      </c>
      <c r="AV67" s="49">
        <f t="shared" si="2"/>
        <v>44.597539176158975</v>
      </c>
      <c r="AW67" s="49">
        <f t="shared" si="2"/>
        <v>44.647045751956746</v>
      </c>
      <c r="AX67" s="49">
        <f t="shared" si="2"/>
        <v>45.034558866236864</v>
      </c>
      <c r="AY67" s="49">
        <f t="shared" si="2"/>
        <v>46.006249174844868</v>
      </c>
      <c r="AZ67" s="49">
        <f t="shared" si="2"/>
        <v>46.146202099248491</v>
      </c>
      <c r="BA67" s="49">
        <f t="shared" si="2"/>
        <v>46.922643123833232</v>
      </c>
      <c r="BB67" s="49">
        <f t="shared" si="2"/>
        <v>46.643695042271553</v>
      </c>
      <c r="BC67" s="49">
        <f t="shared" si="2"/>
        <v>45.514916875427005</v>
      </c>
      <c r="BD67" s="49">
        <f t="shared" si="2"/>
        <v>44.634991790247334</v>
      </c>
      <c r="BE67" s="49">
        <f t="shared" si="2"/>
        <v>44.170624607939779</v>
      </c>
      <c r="BF67" s="49">
        <f t="shared" si="2"/>
        <v>43.471287718521118</v>
      </c>
      <c r="BG67" s="49">
        <f t="shared" si="2"/>
        <v>43.7171168960515</v>
      </c>
      <c r="BH67" s="49">
        <f t="shared" si="2"/>
        <v>44.173067359230814</v>
      </c>
      <c r="BI67" s="49">
        <f t="shared" si="2"/>
        <v>44.378541437364966</v>
      </c>
      <c r="BJ67" s="49">
        <f t="shared" si="2"/>
        <v>43.356197160631673</v>
      </c>
      <c r="BK67" s="49">
        <f t="shared" si="2"/>
        <v>42.617812942717379</v>
      </c>
      <c r="BL67" s="49">
        <f t="shared" si="2"/>
        <v>42.745474580967787</v>
      </c>
      <c r="BM67" s="49">
        <f t="shared" si="2"/>
        <v>42.89799632318806</v>
      </c>
      <c r="BN67" s="49">
        <f t="shared" si="2"/>
        <v>42.636671359674082</v>
      </c>
      <c r="BO67" s="49">
        <f t="shared" si="2"/>
        <v>42.902063393697361</v>
      </c>
      <c r="BP67" s="49">
        <f t="shared" ref="BP67:BQ67" si="3">+BP9/BP64*100</f>
        <v>43.369737372176573</v>
      </c>
      <c r="BQ67" s="49">
        <f t="shared" si="3"/>
        <v>43.411635211683539</v>
      </c>
    </row>
    <row r="68" spans="1:69" hidden="1" x14ac:dyDescent="0.2">
      <c r="A68" s="50" t="s">
        <v>325</v>
      </c>
      <c r="B68" s="44" t="s">
        <v>88</v>
      </c>
      <c r="C68" s="49">
        <v>34.791929382093315</v>
      </c>
      <c r="D68" s="49">
        <v>33.313262080385371</v>
      </c>
      <c r="E68" s="49">
        <v>34.448539835554293</v>
      </c>
      <c r="F68" s="49">
        <v>36.132504813583054</v>
      </c>
      <c r="G68" s="49">
        <v>36.935049386411258</v>
      </c>
      <c r="H68" s="49">
        <v>37.666328942924686</v>
      </c>
      <c r="I68" s="49">
        <v>38.919017178174329</v>
      </c>
      <c r="J68" s="49">
        <v>40.316774658027363</v>
      </c>
      <c r="K68" s="49">
        <v>41.685276164954594</v>
      </c>
      <c r="L68" s="49">
        <v>41.192743859945516</v>
      </c>
      <c r="M68" s="49">
        <v>39.115078458591782</v>
      </c>
      <c r="N68" s="49">
        <v>39.661892463019491</v>
      </c>
      <c r="O68" s="49">
        <v>39.223996947230702</v>
      </c>
      <c r="P68" s="49">
        <v>40.138352438554875</v>
      </c>
      <c r="Q68" s="49">
        <v>39.700403283523812</v>
      </c>
      <c r="R68" s="49">
        <v>39.605089701443269</v>
      </c>
      <c r="S68" s="49">
        <v>38.465274834033096</v>
      </c>
      <c r="T68" s="49">
        <v>39.536909702752908</v>
      </c>
      <c r="U68" s="49">
        <v>38.809399206120922</v>
      </c>
      <c r="V68" s="49">
        <v>37.570087663925655</v>
      </c>
      <c r="W68" s="49">
        <v>36.784205634944186</v>
      </c>
      <c r="X68" s="49">
        <v>38.635159566176746</v>
      </c>
      <c r="Y68" s="49">
        <v>39.820421290232915</v>
      </c>
      <c r="Z68" s="49">
        <v>38.545798211224302</v>
      </c>
      <c r="AA68" s="49">
        <v>36.834338221199978</v>
      </c>
      <c r="AB68" s="49">
        <v>37.353461470395409</v>
      </c>
      <c r="AC68" s="49">
        <v>38.049664230087799</v>
      </c>
      <c r="AD68" s="49">
        <v>36.832365225857615</v>
      </c>
      <c r="AE68" s="49">
        <v>32.572751933660541</v>
      </c>
      <c r="AF68" s="49">
        <v>28.108882521489971</v>
      </c>
      <c r="AG68" s="49">
        <v>30.54431506080401</v>
      </c>
      <c r="AH68" s="49">
        <v>32.624907135979811</v>
      </c>
      <c r="AI68" s="49">
        <v>34.668473603915494</v>
      </c>
      <c r="AJ68" s="49">
        <v>36.800575659487073</v>
      </c>
      <c r="AK68" s="49">
        <v>34.497689764798636</v>
      </c>
      <c r="AL68" s="49">
        <v>32.532351873963883</v>
      </c>
      <c r="AM68" s="49">
        <v>37.326400970017801</v>
      </c>
      <c r="AN68" s="49">
        <v>41.157624141056267</v>
      </c>
      <c r="AO68" s="49">
        <v>35.039391424571981</v>
      </c>
      <c r="AP68" s="49">
        <v>36.157093200704445</v>
      </c>
      <c r="AQ68" s="49">
        <v>34.840323534406721</v>
      </c>
      <c r="AR68" s="49">
        <v>30.064453271378248</v>
      </c>
      <c r="AS68" s="49">
        <v>26.447623072987341</v>
      </c>
      <c r="AT68" s="49">
        <v>24.99350293090006</v>
      </c>
      <c r="AU68" s="49">
        <v>25.123507511894257</v>
      </c>
      <c r="AV68" s="49">
        <v>25.853043744582589</v>
      </c>
      <c r="AW68" s="49">
        <v>26.284679044342436</v>
      </c>
      <c r="AX68" s="49">
        <v>26.187606625699729</v>
      </c>
      <c r="AY68" s="49">
        <v>27.303387633009756</v>
      </c>
      <c r="AZ68" s="49">
        <v>28.418597685018959</v>
      </c>
      <c r="BA68" s="49">
        <v>28.655983221763577</v>
      </c>
      <c r="BB68" s="49">
        <v>30.32253555274702</v>
      </c>
      <c r="BC68" s="49">
        <v>30.988151383258305</v>
      </c>
      <c r="BD68" s="49">
        <v>31.800830928570317</v>
      </c>
      <c r="BE68" s="49">
        <v>31.319242104643386</v>
      </c>
      <c r="BF68" s="49">
        <v>30.968854882955014</v>
      </c>
      <c r="BG68" s="49">
        <v>30.274901150407068</v>
      </c>
      <c r="BH68" s="49">
        <v>30.694134685463865</v>
      </c>
      <c r="BI68" s="49">
        <v>30.605382755111009</v>
      </c>
      <c r="BJ68" s="49">
        <v>31.30105538504656</v>
      </c>
      <c r="BK68" s="49">
        <v>30.283792084149102</v>
      </c>
      <c r="BL68" s="49">
        <v>29.763935659942202</v>
      </c>
      <c r="BM68" s="49">
        <v>30.721998854626069</v>
      </c>
      <c r="BN68" s="49">
        <v>31.201096253241857</v>
      </c>
      <c r="BO68" s="49">
        <v>31.717139513863103</v>
      </c>
      <c r="BP68" s="49">
        <v>31.743446615586592</v>
      </c>
      <c r="BQ68" s="49">
        <v>31.457337087181102</v>
      </c>
    </row>
    <row r="69" spans="1:69" hidden="1" x14ac:dyDescent="0.2">
      <c r="A69" s="50" t="s">
        <v>326</v>
      </c>
      <c r="B69" s="44" t="s">
        <v>88</v>
      </c>
      <c r="C69" s="49">
        <v>37.879243426808678</v>
      </c>
      <c r="D69" s="49">
        <v>35.960144092427932</v>
      </c>
      <c r="E69" s="49">
        <v>37.464488680471078</v>
      </c>
      <c r="F69" s="49">
        <v>37.787601497604896</v>
      </c>
      <c r="G69" s="49">
        <v>37.529747803041481</v>
      </c>
      <c r="H69" s="49">
        <v>37.959185030412655</v>
      </c>
      <c r="I69" s="49">
        <v>38.503789919867351</v>
      </c>
      <c r="J69" s="49">
        <v>38.191116669292349</v>
      </c>
      <c r="K69" s="49">
        <v>39.58246569532681</v>
      </c>
      <c r="L69" s="49">
        <v>39.622844821358676</v>
      </c>
      <c r="M69" s="49">
        <v>39.841837041469418</v>
      </c>
      <c r="N69" s="49">
        <v>40.13886675411625</v>
      </c>
      <c r="O69" s="49">
        <v>40.040849212867975</v>
      </c>
      <c r="P69" s="49">
        <v>40.309683449206688</v>
      </c>
      <c r="Q69" s="49">
        <v>39.249544917997319</v>
      </c>
      <c r="R69" s="49">
        <v>39.632297547521979</v>
      </c>
      <c r="S69" s="49">
        <v>40.095545454893632</v>
      </c>
      <c r="T69" s="49">
        <v>40.664402611347334</v>
      </c>
      <c r="U69" s="49">
        <v>39.557372189221489</v>
      </c>
      <c r="V69" s="49">
        <v>39.515477909958008</v>
      </c>
      <c r="W69" s="49">
        <v>39.326903436365114</v>
      </c>
      <c r="X69" s="49">
        <v>39.630776097851481</v>
      </c>
      <c r="Y69" s="49">
        <v>39.596616929906205</v>
      </c>
      <c r="Z69" s="49">
        <v>38.357814222141883</v>
      </c>
      <c r="AA69" s="49">
        <v>38.306424746573889</v>
      </c>
      <c r="AB69" s="49">
        <v>39.437064622330183</v>
      </c>
      <c r="AC69" s="49">
        <v>38.526321797608063</v>
      </c>
      <c r="AD69" s="49">
        <v>38.10358176430514</v>
      </c>
      <c r="AE69" s="49">
        <v>38.573402388114857</v>
      </c>
      <c r="AF69" s="49">
        <v>38.214882280877703</v>
      </c>
      <c r="AG69" s="49">
        <v>38.240084199909347</v>
      </c>
      <c r="AH69" s="49">
        <v>39.150503871663879</v>
      </c>
      <c r="AI69" s="49">
        <v>38.13539485168581</v>
      </c>
      <c r="AJ69" s="49">
        <v>36.770964818007435</v>
      </c>
      <c r="AK69" s="49">
        <v>36.192233643591862</v>
      </c>
      <c r="AL69" s="49">
        <v>35.650501451838537</v>
      </c>
      <c r="AM69" s="49">
        <v>36.548756814094531</v>
      </c>
      <c r="AN69" s="49">
        <v>36.098485419892256</v>
      </c>
      <c r="AO69" s="49">
        <v>36.686197714900139</v>
      </c>
      <c r="AP69" s="49">
        <v>36.318066898453566</v>
      </c>
      <c r="AQ69" s="49">
        <v>36.476264471256648</v>
      </c>
      <c r="AR69" s="49">
        <v>36.051768146964882</v>
      </c>
      <c r="AS69" s="49">
        <v>37.771323403661285</v>
      </c>
      <c r="AT69" s="49">
        <v>39.041050482242646</v>
      </c>
      <c r="AU69" s="49">
        <v>36.758209834134547</v>
      </c>
      <c r="AV69" s="49">
        <v>36.064594490751404</v>
      </c>
      <c r="AW69" s="49">
        <v>34.803291658385533</v>
      </c>
      <c r="AX69" s="49">
        <v>35.147145622218247</v>
      </c>
      <c r="AY69" s="49">
        <v>35.993233394386266</v>
      </c>
      <c r="AZ69" s="49">
        <v>35.961448779151439</v>
      </c>
      <c r="BA69" s="49">
        <v>35.262876039504576</v>
      </c>
      <c r="BB69" s="49">
        <v>36.013532884371635</v>
      </c>
      <c r="BC69" s="49">
        <v>35.247057897736603</v>
      </c>
      <c r="BD69" s="49">
        <v>34.259099421271806</v>
      </c>
      <c r="BE69" s="49">
        <v>33.609829917105763</v>
      </c>
      <c r="BF69" s="49">
        <v>33.531245508472743</v>
      </c>
      <c r="BG69" s="49">
        <v>33.620209555839097</v>
      </c>
      <c r="BH69" s="49">
        <v>33.933749105298908</v>
      </c>
      <c r="BI69" s="49">
        <v>34.289774552870597</v>
      </c>
      <c r="BJ69" s="49">
        <v>36.12964637815945</v>
      </c>
      <c r="BK69" s="49">
        <v>35.376300553055891</v>
      </c>
      <c r="BL69" s="49">
        <v>35.140304917049512</v>
      </c>
      <c r="BM69" s="49">
        <v>36.104423764954596</v>
      </c>
      <c r="BN69" s="49">
        <v>36.696914356354554</v>
      </c>
      <c r="BO69" s="49">
        <v>37.219868075608801</v>
      </c>
      <c r="BP69" s="49"/>
      <c r="BQ69" s="49"/>
    </row>
    <row r="70" spans="1:69" hidden="1" x14ac:dyDescent="0.2"/>
    <row r="71" spans="1:69" hidden="1" x14ac:dyDescent="0.2"/>
    <row r="72" spans="1:69" hidden="1" x14ac:dyDescent="0.2"/>
    <row r="73" spans="1:69" hidden="1" x14ac:dyDescent="0.2"/>
    <row r="74" spans="1:69" hidden="1" x14ac:dyDescent="0.2"/>
    <row r="75" spans="1:69" hidden="1" x14ac:dyDescent="0.2"/>
    <row r="76" spans="1:69" hidden="1" x14ac:dyDescent="0.2"/>
    <row r="77" spans="1:69" hidden="1" x14ac:dyDescent="0.2"/>
    <row r="78" spans="1:69" hidden="1" x14ac:dyDescent="0.2"/>
    <row r="79" spans="1:69" hidden="1" x14ac:dyDescent="0.2"/>
    <row r="80" spans="1:69" hidden="1" x14ac:dyDescent="0.2"/>
    <row r="81" spans="1:69" hidden="1" x14ac:dyDescent="0.2"/>
    <row r="82" spans="1:69" hidden="1" x14ac:dyDescent="0.2"/>
    <row r="83" spans="1:69" hidden="1" x14ac:dyDescent="0.2"/>
    <row r="84" spans="1:69" hidden="1" x14ac:dyDescent="0.2"/>
    <row r="85" spans="1:69" hidden="1" x14ac:dyDescent="0.2"/>
    <row r="86" spans="1:69" hidden="1" x14ac:dyDescent="0.2"/>
    <row r="87" spans="1:69" hidden="1" x14ac:dyDescent="0.2"/>
    <row r="88" spans="1:69" hidden="1" x14ac:dyDescent="0.2"/>
    <row r="89" spans="1:69" hidden="1" x14ac:dyDescent="0.2"/>
    <row r="90" spans="1:69" hidden="1" x14ac:dyDescent="0.2"/>
    <row r="91" spans="1:69" hidden="1" x14ac:dyDescent="0.2"/>
    <row r="92" spans="1:69" hidden="1" x14ac:dyDescent="0.2"/>
    <row r="93" spans="1:69" hidden="1" x14ac:dyDescent="0.2"/>
    <row r="94" spans="1:69" hidden="1" x14ac:dyDescent="0.2"/>
    <row r="95" spans="1:69" x14ac:dyDescent="0.2">
      <c r="A95" s="46" t="s">
        <v>327</v>
      </c>
    </row>
    <row r="96" spans="1:69" x14ac:dyDescent="0.2">
      <c r="A96" s="85" t="s">
        <v>322</v>
      </c>
      <c r="B96" s="51" t="s">
        <v>323</v>
      </c>
      <c r="C96" s="52">
        <v>53.706451526295503</v>
      </c>
      <c r="D96" s="52">
        <v>53.946364582896798</v>
      </c>
      <c r="E96" s="52">
        <v>54.1771944702353</v>
      </c>
      <c r="F96" s="52">
        <v>54.385666472219</v>
      </c>
      <c r="G96" s="52">
        <v>54.564191094053797</v>
      </c>
      <c r="H96" s="52">
        <v>54.714311655223298</v>
      </c>
      <c r="I96" s="52">
        <v>54.840126956270602</v>
      </c>
      <c r="J96" s="52">
        <v>54.9403571111866</v>
      </c>
      <c r="K96" s="52">
        <v>55.019864399399502</v>
      </c>
      <c r="L96" s="52">
        <v>55.087908329225598</v>
      </c>
      <c r="M96" s="52">
        <v>55.153549764987297</v>
      </c>
      <c r="N96" s="52">
        <v>55.2229130717147</v>
      </c>
      <c r="O96" s="52">
        <v>55.306265378787998</v>
      </c>
      <c r="P96" s="52">
        <v>55.413925884870203</v>
      </c>
      <c r="Q96" s="52">
        <v>55.553308133836701</v>
      </c>
      <c r="R96" s="52">
        <v>55.7276394327139</v>
      </c>
      <c r="S96" s="52">
        <v>55.934045328190102</v>
      </c>
      <c r="T96" s="52">
        <v>56.158697414626197</v>
      </c>
      <c r="U96" s="52">
        <v>56.380942170101299</v>
      </c>
      <c r="V96" s="52">
        <v>56.578942951548299</v>
      </c>
      <c r="W96" s="52">
        <v>56.7316160281989</v>
      </c>
      <c r="X96" s="52">
        <v>56.8266543737696</v>
      </c>
      <c r="Y96" s="52">
        <v>56.865436753694503</v>
      </c>
      <c r="Z96" s="52">
        <v>56.852234834670398</v>
      </c>
      <c r="AA96" s="52">
        <v>56.794718317856898</v>
      </c>
      <c r="AB96" s="52">
        <v>56.702563082067002</v>
      </c>
      <c r="AC96" s="52">
        <v>56.592329950935103</v>
      </c>
      <c r="AD96" s="52">
        <v>56.476168837274798</v>
      </c>
      <c r="AE96" s="52">
        <v>56.360170010390497</v>
      </c>
      <c r="AF96" s="52">
        <v>56.246064736213903</v>
      </c>
      <c r="AG96" s="52">
        <v>56.132196447572603</v>
      </c>
      <c r="AH96" s="52">
        <v>56.017116521932302</v>
      </c>
      <c r="AI96" s="52">
        <v>55.906159175282802</v>
      </c>
      <c r="AJ96" s="52">
        <v>55.803596770394599</v>
      </c>
      <c r="AK96" s="52">
        <v>55.720948000285397</v>
      </c>
      <c r="AL96" s="52">
        <v>55.665253766269203</v>
      </c>
      <c r="AM96" s="52">
        <v>55.635111792656801</v>
      </c>
      <c r="AN96" s="52">
        <v>55.622079616096599</v>
      </c>
      <c r="AO96" s="52">
        <v>55.615544301310202</v>
      </c>
      <c r="AP96" s="52">
        <v>55.608053661858499</v>
      </c>
      <c r="AQ96" s="52">
        <v>55.597626691289101</v>
      </c>
      <c r="AR96" s="52">
        <v>55.581657243530898</v>
      </c>
      <c r="AS96" s="52">
        <v>55.560580231600198</v>
      </c>
      <c r="AT96" s="52">
        <v>55.538132882077797</v>
      </c>
      <c r="AU96" s="52">
        <v>55.523836982228403</v>
      </c>
      <c r="AV96" s="52">
        <v>55.527272245496</v>
      </c>
      <c r="AW96" s="52">
        <v>55.551447375502399</v>
      </c>
      <c r="AX96" s="52">
        <v>55.592447148414301</v>
      </c>
      <c r="AY96" s="52">
        <v>55.636766658643403</v>
      </c>
      <c r="AZ96" s="52">
        <v>55.6626561481172</v>
      </c>
      <c r="BA96" s="52">
        <v>55.650661221177103</v>
      </c>
      <c r="BB96" s="52">
        <v>55.584738599683</v>
      </c>
      <c r="BC96" s="52">
        <v>55.461780677283102</v>
      </c>
      <c r="BD96" s="52">
        <v>55.292086260628999</v>
      </c>
      <c r="BE96" s="52">
        <v>55.090835324599198</v>
      </c>
      <c r="BF96" s="52">
        <v>54.873207307465997</v>
      </c>
      <c r="BG96" s="52">
        <v>54.652520537255803</v>
      </c>
      <c r="BH96" s="52">
        <v>54.434598657920297</v>
      </c>
      <c r="BI96" s="52">
        <v>54.220191764038603</v>
      </c>
      <c r="BJ96" s="52">
        <v>54.011257093610602</v>
      </c>
      <c r="BK96" s="52">
        <v>53.816399721995801</v>
      </c>
      <c r="BL96" s="52">
        <v>53.644174711617801</v>
      </c>
      <c r="BM96" s="52">
        <v>53.496995794679997</v>
      </c>
      <c r="BN96" s="52">
        <v>53.373703450269602</v>
      </c>
      <c r="BO96" s="52">
        <v>53.271114043527298</v>
      </c>
      <c r="BP96" s="52">
        <v>53.182061571090898</v>
      </c>
      <c r="BQ96" s="52">
        <v>53.097809149162799</v>
      </c>
    </row>
    <row r="97" spans="1:69" x14ac:dyDescent="0.2">
      <c r="A97" s="86"/>
      <c r="B97" s="51" t="s">
        <v>324</v>
      </c>
      <c r="C97" s="52">
        <v>49.848548267108399</v>
      </c>
      <c r="D97" s="52">
        <v>49.954972080048002</v>
      </c>
      <c r="E97" s="52">
        <v>50.053583295316599</v>
      </c>
      <c r="F97" s="52">
        <v>50.1311169164427</v>
      </c>
      <c r="G97" s="52">
        <v>50.178531429001701</v>
      </c>
      <c r="H97" s="52">
        <v>50.196123366404599</v>
      </c>
      <c r="I97" s="52">
        <v>50.186878506772203</v>
      </c>
      <c r="J97" s="52">
        <v>50.149709709561499</v>
      </c>
      <c r="K97" s="52">
        <v>50.090436877161601</v>
      </c>
      <c r="L97" s="52">
        <v>50.018752365866199</v>
      </c>
      <c r="M97" s="52">
        <v>49.944066570197201</v>
      </c>
      <c r="N97" s="52">
        <v>49.872827241017802</v>
      </c>
      <c r="O97" s="52">
        <v>49.8143422184895</v>
      </c>
      <c r="P97" s="52">
        <v>49.7771495293633</v>
      </c>
      <c r="Q97" s="52">
        <v>49.766438027205503</v>
      </c>
      <c r="R97" s="52">
        <v>49.782734998288902</v>
      </c>
      <c r="S97" s="52">
        <v>49.821466778613903</v>
      </c>
      <c r="T97" s="52">
        <v>49.869408097198097</v>
      </c>
      <c r="U97" s="52">
        <v>49.906284659272998</v>
      </c>
      <c r="V97" s="52">
        <v>49.910981170097998</v>
      </c>
      <c r="W97" s="52">
        <v>49.864115244339999</v>
      </c>
      <c r="X97" s="52">
        <v>49.755381761964699</v>
      </c>
      <c r="Y97" s="52">
        <v>49.588521503494498</v>
      </c>
      <c r="Z97" s="52">
        <v>49.3702352188321</v>
      </c>
      <c r="AA97" s="52">
        <v>49.109466951845398</v>
      </c>
      <c r="AB97" s="52">
        <v>48.817643203213699</v>
      </c>
      <c r="AC97" s="52">
        <v>48.513739916097997</v>
      </c>
      <c r="AD97" s="52">
        <v>48.211000795627101</v>
      </c>
      <c r="AE97" s="52">
        <v>47.916707690768902</v>
      </c>
      <c r="AF97" s="52">
        <v>47.632638386535</v>
      </c>
      <c r="AG97" s="52">
        <v>47.3569191640293</v>
      </c>
      <c r="AH97" s="52">
        <v>47.087509640490502</v>
      </c>
      <c r="AI97" s="52">
        <v>46.828590634516701</v>
      </c>
      <c r="AJ97" s="52">
        <v>46.584162356301498</v>
      </c>
      <c r="AK97" s="52">
        <v>46.364528048693003</v>
      </c>
      <c r="AL97" s="52">
        <v>46.175241658976603</v>
      </c>
      <c r="AM97" s="52">
        <v>46.014791159950498</v>
      </c>
      <c r="AN97" s="52">
        <v>45.876028241823299</v>
      </c>
      <c r="AO97" s="52">
        <v>45.749654156204102</v>
      </c>
      <c r="AP97" s="52">
        <v>45.630896801283598</v>
      </c>
      <c r="AQ97" s="52">
        <v>45.521981308690599</v>
      </c>
      <c r="AR97" s="52">
        <v>45.425387463040998</v>
      </c>
      <c r="AS97" s="52">
        <v>45.346800548863897</v>
      </c>
      <c r="AT97" s="52">
        <v>45.293515274057697</v>
      </c>
      <c r="AU97" s="52">
        <v>45.272847247032601</v>
      </c>
      <c r="AV97" s="52">
        <v>45.286834184457803</v>
      </c>
      <c r="AW97" s="52">
        <v>45.327621363532401</v>
      </c>
      <c r="AX97" s="52">
        <v>45.3804611116107</v>
      </c>
      <c r="AY97" s="52">
        <v>45.423800000412001</v>
      </c>
      <c r="AZ97" s="52">
        <v>45.432625579539298</v>
      </c>
      <c r="BA97" s="52">
        <v>45.387749890591301</v>
      </c>
      <c r="BB97" s="52">
        <v>45.277120740371799</v>
      </c>
      <c r="BC97" s="52">
        <v>45.104034867778303</v>
      </c>
      <c r="BD97" s="52">
        <v>44.885454754304902</v>
      </c>
      <c r="BE97" s="52">
        <v>44.642451701767499</v>
      </c>
      <c r="BF97" s="52">
        <v>44.393592382439401</v>
      </c>
      <c r="BG97" s="52">
        <v>44.152725197576103</v>
      </c>
      <c r="BH97" s="52">
        <v>43.924475501608597</v>
      </c>
      <c r="BI97" s="52">
        <v>43.7091125659921</v>
      </c>
      <c r="BJ97" s="52">
        <v>43.5093915811659</v>
      </c>
      <c r="BK97" s="52">
        <v>43.334762025909399</v>
      </c>
      <c r="BL97" s="52">
        <v>43.1931414351901</v>
      </c>
      <c r="BM97" s="52">
        <v>43.0852778527167</v>
      </c>
      <c r="BN97" s="52">
        <v>43.0074426538458</v>
      </c>
      <c r="BO97" s="52">
        <v>42.954034398406797</v>
      </c>
      <c r="BP97" s="52">
        <v>42.915743933690898</v>
      </c>
      <c r="BQ97" s="52">
        <v>42.882742397004897</v>
      </c>
    </row>
    <row r="98" spans="1:69" ht="63.75" x14ac:dyDescent="0.2">
      <c r="A98" s="53" t="s">
        <v>328</v>
      </c>
      <c r="B98" s="52" t="s">
        <v>88</v>
      </c>
      <c r="C98" s="52">
        <v>34.095792091010999</v>
      </c>
      <c r="D98" s="52">
        <v>34.864114104772902</v>
      </c>
      <c r="E98" s="52">
        <v>35.639397491624599</v>
      </c>
      <c r="F98" s="52">
        <v>36.413095104608502</v>
      </c>
      <c r="G98" s="52">
        <v>37.164751219850501</v>
      </c>
      <c r="H98" s="52">
        <v>37.871104210430502</v>
      </c>
      <c r="I98" s="52">
        <v>38.506595431229798</v>
      </c>
      <c r="J98" s="52">
        <v>39.043618484025501</v>
      </c>
      <c r="K98" s="52">
        <v>39.458691188282401</v>
      </c>
      <c r="L98" s="52">
        <v>39.741062925625101</v>
      </c>
      <c r="M98" s="52">
        <v>39.902248927795398</v>
      </c>
      <c r="N98" s="52">
        <v>39.968281236278798</v>
      </c>
      <c r="O98" s="52">
        <v>39.957320188282601</v>
      </c>
      <c r="P98" s="52">
        <v>39.884462233651803</v>
      </c>
      <c r="Q98" s="52">
        <v>39.757470589348202</v>
      </c>
      <c r="R98" s="52">
        <v>39.586647373997302</v>
      </c>
      <c r="S98" s="52">
        <v>39.381724033330897</v>
      </c>
      <c r="T98" s="52">
        <v>39.152616436341098</v>
      </c>
      <c r="U98" s="52">
        <v>38.900075959686298</v>
      </c>
      <c r="V98" s="52">
        <v>38.628696912661901</v>
      </c>
      <c r="W98" s="52">
        <v>38.342166836966001</v>
      </c>
      <c r="X98" s="52">
        <v>38.0335871821704</v>
      </c>
      <c r="Y98" s="52">
        <v>37.680479785477303</v>
      </c>
      <c r="Z98" s="52">
        <v>37.266382208266798</v>
      </c>
      <c r="AA98" s="52">
        <v>36.796231427064598</v>
      </c>
      <c r="AB98" s="52">
        <v>36.2877585783135</v>
      </c>
      <c r="AC98" s="52">
        <v>35.759075866185697</v>
      </c>
      <c r="AD98" s="52">
        <v>35.238952524070299</v>
      </c>
      <c r="AE98" s="52">
        <v>34.779063668694597</v>
      </c>
      <c r="AF98" s="52">
        <v>34.447018543544999</v>
      </c>
      <c r="AG98" s="52">
        <v>34.288363274421101</v>
      </c>
      <c r="AH98" s="52">
        <v>34.2852626266871</v>
      </c>
      <c r="AI98" s="52">
        <v>34.382440883962801</v>
      </c>
      <c r="AJ98" s="52">
        <v>34.508018774601297</v>
      </c>
      <c r="AK98" s="52">
        <v>34.592977354116002</v>
      </c>
      <c r="AL98" s="52">
        <v>34.591223247274399</v>
      </c>
      <c r="AM98" s="52">
        <v>34.455710203302701</v>
      </c>
      <c r="AN98" s="52">
        <v>34.118803257954298</v>
      </c>
      <c r="AO98" s="52">
        <v>33.541574354949901</v>
      </c>
      <c r="AP98" s="52">
        <v>32.755483646430399</v>
      </c>
      <c r="AQ98" s="52">
        <v>31.806969454987101</v>
      </c>
      <c r="AR98" s="52">
        <v>30.7764861987473</v>
      </c>
      <c r="AS98" s="52">
        <v>29.774821836288201</v>
      </c>
      <c r="AT98" s="52">
        <v>28.905643997199501</v>
      </c>
      <c r="AU98" s="52">
        <v>28.2393483237081</v>
      </c>
      <c r="AV98" s="52">
        <v>27.807209047069001</v>
      </c>
      <c r="AW98" s="52">
        <v>27.6093419902998</v>
      </c>
      <c r="AX98" s="52">
        <v>27.626321322947799</v>
      </c>
      <c r="AY98" s="52">
        <v>27.825474584657101</v>
      </c>
      <c r="AZ98" s="52">
        <v>28.1597421678422</v>
      </c>
      <c r="BA98" s="52">
        <v>28.576843595071299</v>
      </c>
      <c r="BB98" s="52">
        <v>29.027086944234</v>
      </c>
      <c r="BC98" s="52">
        <v>29.461571689269299</v>
      </c>
      <c r="BD98" s="52">
        <v>29.844351790673802</v>
      </c>
      <c r="BE98" s="52">
        <v>30.154747006051501</v>
      </c>
      <c r="BF98" s="52">
        <v>30.391641884099599</v>
      </c>
      <c r="BG98" s="52">
        <v>30.565565924454798</v>
      </c>
      <c r="BH98" s="52">
        <v>30.692820756912699</v>
      </c>
      <c r="BI98" s="52">
        <v>30.786801364024601</v>
      </c>
      <c r="BJ98" s="52">
        <v>30.860915867772501</v>
      </c>
      <c r="BK98" s="52">
        <v>30.9267582044981</v>
      </c>
      <c r="BL98" s="52">
        <v>31.0003237058656</v>
      </c>
      <c r="BM98" s="52">
        <v>31.091178042494001</v>
      </c>
      <c r="BN98" s="52">
        <v>31.196523004943799</v>
      </c>
      <c r="BO98" s="52">
        <v>31.309868592350401</v>
      </c>
      <c r="BP98" s="52">
        <v>31.424770536799901</v>
      </c>
      <c r="BQ98" s="52">
        <v>31.538857279454898</v>
      </c>
    </row>
    <row r="99" spans="1:69" x14ac:dyDescent="0.2">
      <c r="A99" s="53" t="s">
        <v>326</v>
      </c>
      <c r="B99" s="52" t="s">
        <v>88</v>
      </c>
      <c r="C99" s="52">
        <v>36.887716511802999</v>
      </c>
      <c r="D99" s="52">
        <v>37.1422158632178</v>
      </c>
      <c r="E99" s="52">
        <v>37.406630483514597</v>
      </c>
      <c r="F99" s="52">
        <v>37.679054923943298</v>
      </c>
      <c r="G99" s="52">
        <v>37.958162317918699</v>
      </c>
      <c r="H99" s="52">
        <v>38.243711264615797</v>
      </c>
      <c r="I99" s="52">
        <v>38.531176218031</v>
      </c>
      <c r="J99" s="52">
        <v>38.813186369514</v>
      </c>
      <c r="K99" s="52">
        <v>39.082097047234697</v>
      </c>
      <c r="L99" s="52">
        <v>39.324042882667399</v>
      </c>
      <c r="M99" s="52">
        <v>39.530162193814498</v>
      </c>
      <c r="N99" s="52">
        <v>39.694581317851402</v>
      </c>
      <c r="O99" s="52">
        <v>39.814543340015398</v>
      </c>
      <c r="P99" s="52">
        <v>39.891734200365498</v>
      </c>
      <c r="Q99" s="52">
        <v>39.930102897560403</v>
      </c>
      <c r="R99" s="52">
        <v>39.937777922255101</v>
      </c>
      <c r="S99" s="52">
        <v>39.916082185129099</v>
      </c>
      <c r="T99" s="52">
        <v>39.8632837926394</v>
      </c>
      <c r="U99" s="52">
        <v>39.779445484391402</v>
      </c>
      <c r="V99" s="52">
        <v>39.672641188064397</v>
      </c>
      <c r="W99" s="52">
        <v>39.5487240984937</v>
      </c>
      <c r="X99" s="52">
        <v>39.411975777633998</v>
      </c>
      <c r="Y99" s="52">
        <v>39.264459580454897</v>
      </c>
      <c r="Z99" s="52">
        <v>39.110426865149797</v>
      </c>
      <c r="AA99" s="52">
        <v>38.9574505631075</v>
      </c>
      <c r="AB99" s="52">
        <v>38.805577479065299</v>
      </c>
      <c r="AC99" s="52">
        <v>38.648344159129401</v>
      </c>
      <c r="AD99" s="52">
        <v>38.485602020615403</v>
      </c>
      <c r="AE99" s="52">
        <v>38.315982257247498</v>
      </c>
      <c r="AF99" s="52">
        <v>38.134295860543901</v>
      </c>
      <c r="AG99" s="52">
        <v>37.937928023450198</v>
      </c>
      <c r="AH99" s="52">
        <v>37.725069803306702</v>
      </c>
      <c r="AI99" s="52">
        <v>37.496933819219002</v>
      </c>
      <c r="AJ99" s="52">
        <v>37.268987031259798</v>
      </c>
      <c r="AK99" s="52">
        <v>37.063081010309602</v>
      </c>
      <c r="AL99" s="52">
        <v>36.896087104936299</v>
      </c>
      <c r="AM99" s="52">
        <v>36.776168189604697</v>
      </c>
      <c r="AN99" s="52">
        <v>36.699031282730203</v>
      </c>
      <c r="AO99" s="52">
        <v>36.6581092888322</v>
      </c>
      <c r="AP99" s="52">
        <v>36.6408296536028</v>
      </c>
      <c r="AQ99" s="52">
        <v>36.634900706845698</v>
      </c>
      <c r="AR99" s="52">
        <v>36.624803150828697</v>
      </c>
      <c r="AS99" s="52">
        <v>36.593431325750998</v>
      </c>
      <c r="AT99" s="52">
        <v>36.517949221303503</v>
      </c>
      <c r="AU99" s="52">
        <v>36.387299747919798</v>
      </c>
      <c r="AV99" s="52">
        <v>36.2156568288203</v>
      </c>
      <c r="AW99" s="52">
        <v>36.020903487746097</v>
      </c>
      <c r="AX99" s="52">
        <v>35.8194121251504</v>
      </c>
      <c r="AY99" s="52">
        <v>35.615379023608597</v>
      </c>
      <c r="AZ99" s="52">
        <v>35.406277800444698</v>
      </c>
      <c r="BA99" s="52">
        <v>35.193360616746901</v>
      </c>
      <c r="BB99" s="52">
        <v>34.983431343598497</v>
      </c>
      <c r="BC99" s="52">
        <v>34.783989005915799</v>
      </c>
      <c r="BD99" s="52">
        <v>34.612833644178799</v>
      </c>
      <c r="BE99" s="52">
        <v>34.4923959878085</v>
      </c>
      <c r="BF99" s="52">
        <v>34.441569423784102</v>
      </c>
      <c r="BG99" s="52">
        <v>34.470421678206598</v>
      </c>
      <c r="BH99" s="52">
        <v>34.579917237939497</v>
      </c>
      <c r="BI99" s="52">
        <v>34.7625184690637</v>
      </c>
      <c r="BJ99" s="52">
        <v>35.004226056281297</v>
      </c>
      <c r="BK99" s="52">
        <v>35.286313245603303</v>
      </c>
      <c r="BL99" s="52">
        <v>35.601307486478198</v>
      </c>
      <c r="BM99" s="52">
        <v>35.942636101898302</v>
      </c>
      <c r="BN99" s="52">
        <v>36.299116388991102</v>
      </c>
      <c r="BO99" s="52">
        <v>36.661183521865297</v>
      </c>
      <c r="BP99" s="52"/>
      <c r="BQ99" s="52"/>
    </row>
  </sheetData>
  <mergeCells count="11">
    <mergeCell ref="A60:BR60"/>
    <mergeCell ref="A61:BR61"/>
    <mergeCell ref="A62:BR62"/>
    <mergeCell ref="A66:A67"/>
    <mergeCell ref="A96:A97"/>
    <mergeCell ref="A59:BR59"/>
    <mergeCell ref="A1:BR1"/>
    <mergeCell ref="A2:BR2"/>
    <mergeCell ref="A3:BR3"/>
    <mergeCell ref="A4:BR4"/>
    <mergeCell ref="A58:BR58"/>
  </mergeCells>
  <pageMargins left="0.75" right="0.75" top="1" bottom="1" header="0.5" footer="0.5"/>
  <pageSetup scale="92" orientation="portrait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6"/>
  <sheetViews>
    <sheetView workbookViewId="0">
      <selection activeCell="B7" sqref="B7"/>
    </sheetView>
  </sheetViews>
  <sheetFormatPr baseColWidth="10" defaultRowHeight="12.75" x14ac:dyDescent="0.2"/>
  <cols>
    <col min="1" max="16384" width="11.42578125" style="54"/>
  </cols>
  <sheetData>
    <row r="2" spans="2:15" ht="15.75" thickBot="1" x14ac:dyDescent="0.3">
      <c r="B2" s="73" t="s">
        <v>341</v>
      </c>
    </row>
    <row r="3" spans="2:15" ht="13.5" thickBot="1" x14ac:dyDescent="0.25">
      <c r="B3" s="55"/>
      <c r="C3" s="56">
        <v>2004</v>
      </c>
      <c r="D3" s="56">
        <v>2005</v>
      </c>
      <c r="E3" s="56">
        <v>2006</v>
      </c>
      <c r="F3" s="56">
        <v>2007</v>
      </c>
      <c r="G3" s="56">
        <v>2008</v>
      </c>
      <c r="H3" s="56">
        <v>2009</v>
      </c>
      <c r="I3" s="56">
        <v>2010</v>
      </c>
      <c r="J3" s="56">
        <v>2011</v>
      </c>
      <c r="K3" s="56">
        <v>2012</v>
      </c>
      <c r="L3" s="57">
        <v>2013</v>
      </c>
      <c r="M3" s="56">
        <v>2014</v>
      </c>
      <c r="N3" s="56">
        <v>2015</v>
      </c>
      <c r="O3" s="56">
        <v>2016</v>
      </c>
    </row>
    <row r="4" spans="2:15" ht="26.25" thickBot="1" x14ac:dyDescent="0.25">
      <c r="B4" s="58" t="s">
        <v>329</v>
      </c>
      <c r="C4" s="59">
        <v>0.49</v>
      </c>
      <c r="D4" s="59">
        <v>0.51</v>
      </c>
      <c r="E4" s="59">
        <v>0.5</v>
      </c>
      <c r="F4" s="59">
        <v>0.5</v>
      </c>
      <c r="G4" s="59">
        <v>0.48</v>
      </c>
      <c r="H4" s="59">
        <v>0.47</v>
      </c>
      <c r="I4" s="59">
        <v>0.46</v>
      </c>
      <c r="J4" s="59">
        <v>0.45</v>
      </c>
      <c r="K4" s="59">
        <v>0.45</v>
      </c>
      <c r="L4" s="60">
        <v>0.44</v>
      </c>
      <c r="M4" s="59">
        <v>0.44</v>
      </c>
      <c r="N4" s="59">
        <v>0.44</v>
      </c>
      <c r="O4" s="59">
        <v>0.44</v>
      </c>
    </row>
    <row r="5" spans="2:15" ht="26.25" thickBot="1" x14ac:dyDescent="0.25">
      <c r="B5" s="61" t="s">
        <v>330</v>
      </c>
      <c r="C5" s="59">
        <v>0.41</v>
      </c>
      <c r="D5" s="59">
        <v>0.41</v>
      </c>
      <c r="E5" s="59">
        <v>0.42</v>
      </c>
      <c r="F5" s="59">
        <v>0.41</v>
      </c>
      <c r="G5" s="59">
        <v>0.38</v>
      </c>
      <c r="H5" s="59">
        <v>0.39</v>
      </c>
      <c r="I5" s="59">
        <v>0.37</v>
      </c>
      <c r="J5" s="59">
        <v>0.36</v>
      </c>
      <c r="K5" s="59">
        <v>0.36</v>
      </c>
      <c r="L5" s="60">
        <v>0.35</v>
      </c>
      <c r="M5" s="59">
        <v>0.35</v>
      </c>
      <c r="N5" s="59">
        <v>0.35</v>
      </c>
      <c r="O5" s="59">
        <v>0.34</v>
      </c>
    </row>
    <row r="6" spans="2:15" x14ac:dyDescent="0.2">
      <c r="B6" s="54" t="s">
        <v>347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9"/>
  <sheetViews>
    <sheetView workbookViewId="0">
      <selection activeCell="D10" sqref="D10"/>
    </sheetView>
  </sheetViews>
  <sheetFormatPr baseColWidth="10" defaultRowHeight="12.75" x14ac:dyDescent="0.2"/>
  <cols>
    <col min="1" max="1" width="6.28515625" style="54" customWidth="1"/>
    <col min="2" max="2" width="21.5703125" style="54" customWidth="1"/>
    <col min="3" max="16384" width="11.42578125" style="54"/>
  </cols>
  <sheetData>
    <row r="1" spans="2:15" ht="15.75" thickBot="1" x14ac:dyDescent="0.3">
      <c r="B1" s="73" t="s">
        <v>342</v>
      </c>
    </row>
    <row r="2" spans="2:15" ht="13.5" thickBot="1" x14ac:dyDescent="0.25">
      <c r="B2" s="62"/>
      <c r="C2" s="56">
        <v>2004</v>
      </c>
      <c r="D2" s="56">
        <v>2005</v>
      </c>
      <c r="E2" s="56">
        <v>2006</v>
      </c>
      <c r="F2" s="56">
        <v>2007</v>
      </c>
      <c r="G2" s="56">
        <v>2008</v>
      </c>
      <c r="H2" s="56">
        <v>2009</v>
      </c>
      <c r="I2" s="56">
        <v>2010</v>
      </c>
      <c r="J2" s="56">
        <v>2011</v>
      </c>
      <c r="K2" s="56">
        <v>2012</v>
      </c>
      <c r="L2" s="57">
        <v>2013</v>
      </c>
      <c r="M2" s="56">
        <v>2014</v>
      </c>
      <c r="N2" s="56">
        <v>2015</v>
      </c>
      <c r="O2" s="56">
        <v>2016</v>
      </c>
    </row>
    <row r="3" spans="2:15" ht="52.5" customHeight="1" thickBot="1" x14ac:dyDescent="0.25">
      <c r="B3" s="63" t="s">
        <v>331</v>
      </c>
      <c r="C3" s="59">
        <v>0.54500000000000004</v>
      </c>
      <c r="D3" s="59">
        <v>0.54700000000000004</v>
      </c>
      <c r="E3" s="59">
        <v>0.54300000000000004</v>
      </c>
      <c r="F3" s="59">
        <v>0.54600000000000004</v>
      </c>
      <c r="G3" s="59">
        <v>0.52400000000000002</v>
      </c>
      <c r="H3" s="59">
        <v>0.52200000000000002</v>
      </c>
      <c r="I3" s="59">
        <v>0.51200000000000001</v>
      </c>
      <c r="J3" s="59">
        <v>0.50600000000000001</v>
      </c>
      <c r="K3" s="59">
        <v>0.505</v>
      </c>
      <c r="L3" s="60">
        <v>0.48899999999999999</v>
      </c>
      <c r="M3" s="59">
        <v>0.496</v>
      </c>
      <c r="N3" s="59">
        <v>0.49299999999999999</v>
      </c>
      <c r="O3" s="59">
        <v>0.499</v>
      </c>
    </row>
    <row r="4" spans="2:15" ht="13.5" thickBot="1" x14ac:dyDescent="0.25">
      <c r="B4" s="63" t="s">
        <v>329</v>
      </c>
      <c r="C4" s="59">
        <v>0.49</v>
      </c>
      <c r="D4" s="59">
        <v>0.51</v>
      </c>
      <c r="E4" s="59">
        <v>0.5</v>
      </c>
      <c r="F4" s="59">
        <v>0.5</v>
      </c>
      <c r="G4" s="59">
        <v>0.48</v>
      </c>
      <c r="H4" s="59">
        <v>0.47</v>
      </c>
      <c r="I4" s="59">
        <v>0.46</v>
      </c>
      <c r="J4" s="59">
        <v>0.45</v>
      </c>
      <c r="K4" s="59">
        <v>0.45</v>
      </c>
      <c r="L4" s="60">
        <v>0.44</v>
      </c>
      <c r="M4" s="59">
        <v>0.44</v>
      </c>
      <c r="N4" s="59">
        <v>0.44</v>
      </c>
      <c r="O4" s="59">
        <v>0.44</v>
      </c>
    </row>
    <row r="5" spans="2:15" ht="13.5" thickBot="1" x14ac:dyDescent="0.25">
      <c r="B5" s="63" t="s">
        <v>332</v>
      </c>
      <c r="C5" s="59">
        <v>0.67700000000000005</v>
      </c>
      <c r="D5" s="59">
        <v>0.68899999999999995</v>
      </c>
      <c r="E5" s="59">
        <v>0.68600000000000005</v>
      </c>
      <c r="F5" s="59">
        <v>0.68200000000000005</v>
      </c>
      <c r="G5" s="59">
        <v>0.66800000000000004</v>
      </c>
      <c r="H5" s="59">
        <v>0.66100000000000003</v>
      </c>
      <c r="I5" s="59">
        <v>0.66400000000000003</v>
      </c>
      <c r="J5" s="59">
        <v>0.67</v>
      </c>
      <c r="K5" s="59">
        <v>0.66</v>
      </c>
      <c r="L5" s="60">
        <v>0.64600000000000002</v>
      </c>
      <c r="M5" s="59">
        <v>0.65600000000000003</v>
      </c>
      <c r="N5" s="59">
        <v>0.64200000000000002</v>
      </c>
      <c r="O5" s="59">
        <v>0.63900000000000001</v>
      </c>
    </row>
    <row r="6" spans="2:15" ht="13.5" thickBot="1" x14ac:dyDescent="0.25">
      <c r="B6" s="63" t="s">
        <v>333</v>
      </c>
      <c r="C6" s="59">
        <v>0.69699999999999995</v>
      </c>
      <c r="D6" s="59">
        <v>0.71199999999999997</v>
      </c>
      <c r="E6" s="59">
        <v>0.70599999999999996</v>
      </c>
      <c r="F6" s="59">
        <v>0.70299999999999996</v>
      </c>
      <c r="G6" s="59">
        <v>0.69</v>
      </c>
      <c r="H6" s="59">
        <v>0.68200000000000005</v>
      </c>
      <c r="I6" s="59">
        <v>0.68700000000000006</v>
      </c>
      <c r="J6" s="59">
        <v>0.69199999999999995</v>
      </c>
      <c r="K6" s="59">
        <v>0.68100000000000005</v>
      </c>
      <c r="L6" s="60">
        <v>0.66500000000000004</v>
      </c>
      <c r="M6" s="59">
        <v>0.67800000000000005</v>
      </c>
      <c r="N6" s="59">
        <v>0.66200000000000003</v>
      </c>
      <c r="O6" s="59">
        <v>0.65900000000000003</v>
      </c>
    </row>
    <row r="7" spans="2:15" ht="13.5" thickBot="1" x14ac:dyDescent="0.25">
      <c r="B7" s="63" t="s">
        <v>334</v>
      </c>
      <c r="C7" s="59">
        <v>0.71799999999999997</v>
      </c>
      <c r="D7" s="59">
        <v>0.73399999999999999</v>
      </c>
      <c r="E7" s="59">
        <v>0.72899999999999998</v>
      </c>
      <c r="F7" s="59">
        <v>0.72499999999999998</v>
      </c>
      <c r="G7" s="59">
        <v>0.71099999999999997</v>
      </c>
      <c r="H7" s="59">
        <v>0.70099999999999996</v>
      </c>
      <c r="I7" s="59">
        <v>0.70799999999999996</v>
      </c>
      <c r="J7" s="59">
        <v>0.71499999999999997</v>
      </c>
      <c r="K7" s="59">
        <v>0.70299999999999996</v>
      </c>
      <c r="L7" s="60">
        <v>0.68600000000000005</v>
      </c>
      <c r="M7" s="59">
        <v>0.69899999999999995</v>
      </c>
      <c r="N7" s="59">
        <v>0.68200000000000005</v>
      </c>
      <c r="O7" s="59">
        <v>0.67800000000000005</v>
      </c>
    </row>
    <row r="8" spans="2:15" x14ac:dyDescent="0.2">
      <c r="B8" s="75" t="s">
        <v>346</v>
      </c>
    </row>
    <row r="9" spans="2:15" x14ac:dyDescent="0.2">
      <c r="B9" s="74" t="s">
        <v>347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5"/>
  <sheetViews>
    <sheetView workbookViewId="0">
      <selection activeCell="B16" sqref="B16"/>
    </sheetView>
  </sheetViews>
  <sheetFormatPr baseColWidth="10" defaultRowHeight="12.75" x14ac:dyDescent="0.2"/>
  <cols>
    <col min="1" max="16384" width="11.42578125" style="54"/>
  </cols>
  <sheetData>
    <row r="1" spans="2:5" ht="15.75" thickBot="1" x14ac:dyDescent="0.3">
      <c r="B1" s="73" t="s">
        <v>343</v>
      </c>
    </row>
    <row r="2" spans="2:5" ht="26.25" thickBot="1" x14ac:dyDescent="0.25">
      <c r="B2" s="64" t="s">
        <v>335</v>
      </c>
      <c r="C2" s="65" t="s">
        <v>336</v>
      </c>
      <c r="D2" s="65" t="s">
        <v>337</v>
      </c>
      <c r="E2" s="65" t="s">
        <v>338</v>
      </c>
    </row>
    <row r="3" spans="2:5" ht="13.5" thickBot="1" x14ac:dyDescent="0.25">
      <c r="B3" s="66" t="s">
        <v>135</v>
      </c>
      <c r="C3" s="67">
        <v>0.73</v>
      </c>
      <c r="D3" s="67">
        <v>0.73</v>
      </c>
      <c r="E3" s="67">
        <v>0.73</v>
      </c>
    </row>
    <row r="4" spans="2:5" ht="13.5" thickBot="1" x14ac:dyDescent="0.25">
      <c r="B4" s="66" t="s">
        <v>136</v>
      </c>
      <c r="C4" s="67">
        <v>0.67</v>
      </c>
      <c r="D4" s="67">
        <v>0.68</v>
      </c>
      <c r="E4" s="67">
        <v>0.68</v>
      </c>
    </row>
    <row r="5" spans="2:5" ht="13.5" thickBot="1" x14ac:dyDescent="0.25">
      <c r="B5" s="66" t="s">
        <v>137</v>
      </c>
      <c r="C5" s="67">
        <v>0.73</v>
      </c>
      <c r="D5" s="67">
        <v>0.73</v>
      </c>
      <c r="E5" s="67">
        <v>0.73</v>
      </c>
    </row>
    <row r="6" spans="2:5" ht="13.5" thickBot="1" x14ac:dyDescent="0.25">
      <c r="B6" s="66" t="s">
        <v>130</v>
      </c>
      <c r="C6" s="67">
        <v>0.73</v>
      </c>
      <c r="D6" s="67">
        <v>0.74</v>
      </c>
      <c r="E6" s="67">
        <v>0.74</v>
      </c>
    </row>
    <row r="7" spans="2:5" ht="13.5" thickBot="1" x14ac:dyDescent="0.25">
      <c r="B7" s="66" t="s">
        <v>131</v>
      </c>
      <c r="C7" s="67">
        <v>0.73</v>
      </c>
      <c r="D7" s="67">
        <v>0.74</v>
      </c>
      <c r="E7" s="67">
        <v>0.74</v>
      </c>
    </row>
    <row r="8" spans="2:5" ht="13.5" thickBot="1" x14ac:dyDescent="0.25">
      <c r="B8" s="66" t="s">
        <v>138</v>
      </c>
      <c r="C8" s="67">
        <v>0.56000000000000005</v>
      </c>
      <c r="D8" s="67">
        <v>0.57999999999999996</v>
      </c>
      <c r="E8" s="67">
        <v>0.56999999999999995</v>
      </c>
    </row>
    <row r="9" spans="2:5" ht="13.5" thickBot="1" x14ac:dyDescent="0.25">
      <c r="B9" s="66" t="s">
        <v>139</v>
      </c>
      <c r="C9" s="67">
        <v>0.65</v>
      </c>
      <c r="D9" s="67">
        <v>0.66</v>
      </c>
      <c r="E9" s="67">
        <v>0.66</v>
      </c>
    </row>
    <row r="10" spans="2:5" ht="13.5" thickBot="1" x14ac:dyDescent="0.25">
      <c r="B10" s="66" t="s">
        <v>132</v>
      </c>
      <c r="C10" s="67">
        <v>0.7</v>
      </c>
      <c r="D10" s="67">
        <v>0.71</v>
      </c>
      <c r="E10" s="67">
        <v>0.71</v>
      </c>
    </row>
    <row r="11" spans="2:5" ht="13.5" thickBot="1" x14ac:dyDescent="0.25">
      <c r="B11" s="66" t="s">
        <v>133</v>
      </c>
      <c r="C11" s="67">
        <v>0.69</v>
      </c>
      <c r="D11" s="67">
        <v>0.7</v>
      </c>
      <c r="E11" s="67">
        <v>0.7</v>
      </c>
    </row>
    <row r="12" spans="2:5" ht="13.5" thickBot="1" x14ac:dyDescent="0.25">
      <c r="B12" s="66" t="s">
        <v>140</v>
      </c>
      <c r="C12" s="67">
        <v>0.75</v>
      </c>
      <c r="D12" s="67">
        <v>0.75</v>
      </c>
      <c r="E12" s="67">
        <v>0.75</v>
      </c>
    </row>
    <row r="13" spans="2:5" ht="13.5" thickBot="1" x14ac:dyDescent="0.25">
      <c r="B13" s="66" t="s">
        <v>141</v>
      </c>
      <c r="C13" s="67">
        <v>0.81</v>
      </c>
      <c r="D13" s="67">
        <v>0.81</v>
      </c>
      <c r="E13" s="67">
        <v>0.81</v>
      </c>
    </row>
    <row r="14" spans="2:5" ht="26.25" thickBot="1" x14ac:dyDescent="0.25">
      <c r="B14" s="66" t="s">
        <v>339</v>
      </c>
      <c r="C14" s="67">
        <v>0.7</v>
      </c>
      <c r="D14" s="67">
        <v>0.71</v>
      </c>
      <c r="E14" s="67" t="s">
        <v>340</v>
      </c>
    </row>
    <row r="15" spans="2:5" x14ac:dyDescent="0.2">
      <c r="B15" s="54" t="s">
        <v>348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5"/>
  <sheetViews>
    <sheetView tabSelected="1" workbookViewId="0">
      <selection activeCell="B15" sqref="B15"/>
    </sheetView>
  </sheetViews>
  <sheetFormatPr baseColWidth="10" defaultRowHeight="12.75" x14ac:dyDescent="0.2"/>
  <cols>
    <col min="1" max="16384" width="11.42578125" style="54"/>
  </cols>
  <sheetData>
    <row r="1" spans="2:10" ht="15.75" thickBot="1" x14ac:dyDescent="0.3">
      <c r="B1" s="73" t="s">
        <v>344</v>
      </c>
    </row>
    <row r="2" spans="2:10" ht="26.25" thickBot="1" x14ac:dyDescent="0.25">
      <c r="B2" s="68" t="s">
        <v>335</v>
      </c>
      <c r="C2" s="69">
        <v>2010</v>
      </c>
      <c r="D2" s="69">
        <v>2011</v>
      </c>
      <c r="E2" s="69">
        <v>2012</v>
      </c>
      <c r="F2" s="69">
        <v>2013</v>
      </c>
      <c r="G2" s="69">
        <v>2014</v>
      </c>
      <c r="H2" s="69">
        <v>2015</v>
      </c>
      <c r="I2" s="69">
        <v>2016</v>
      </c>
      <c r="J2" s="69" t="s">
        <v>338</v>
      </c>
    </row>
    <row r="3" spans="2:10" ht="13.5" thickBot="1" x14ac:dyDescent="0.25">
      <c r="B3" s="70" t="s">
        <v>135</v>
      </c>
      <c r="C3" s="71">
        <v>0.68400000000000005</v>
      </c>
      <c r="D3" s="71">
        <v>0.75</v>
      </c>
      <c r="E3" s="71">
        <v>0.77700000000000002</v>
      </c>
      <c r="F3" s="71">
        <v>0.77099999999999991</v>
      </c>
      <c r="G3" s="71">
        <v>0.77099999999999991</v>
      </c>
      <c r="H3" s="71">
        <v>0.77500000000000002</v>
      </c>
      <c r="I3" s="71">
        <v>0.78900000000000003</v>
      </c>
      <c r="J3" s="72">
        <f t="shared" ref="J3:J14" si="0">+AVERAGE(C3:I3)</f>
        <v>0.75957142857142856</v>
      </c>
    </row>
    <row r="4" spans="2:10" ht="13.5" thickBot="1" x14ac:dyDescent="0.25">
      <c r="B4" s="70" t="s">
        <v>136</v>
      </c>
      <c r="C4" s="71">
        <v>0.747</v>
      </c>
      <c r="D4" s="71">
        <v>0.67500000000000004</v>
      </c>
      <c r="E4" s="71">
        <v>0.78200000000000003</v>
      </c>
      <c r="F4" s="71">
        <v>0.79599999999999993</v>
      </c>
      <c r="G4" s="71">
        <v>0.80900000000000005</v>
      </c>
      <c r="H4" s="71">
        <v>0.81799999999999995</v>
      </c>
      <c r="I4" s="71">
        <v>0.78700000000000003</v>
      </c>
      <c r="J4" s="72">
        <f t="shared" si="0"/>
        <v>0.77342857142857135</v>
      </c>
    </row>
    <row r="5" spans="2:10" ht="13.5" thickBot="1" x14ac:dyDescent="0.25">
      <c r="B5" s="70" t="s">
        <v>137</v>
      </c>
      <c r="C5" s="71">
        <v>0.79599999999999993</v>
      </c>
      <c r="D5" s="71">
        <v>0.75599999999999989</v>
      </c>
      <c r="E5" s="71">
        <v>0.81200000000000006</v>
      </c>
      <c r="F5" s="71">
        <v>0.82099999999999995</v>
      </c>
      <c r="G5" s="71">
        <v>0.82299999999999995</v>
      </c>
      <c r="H5" s="71">
        <v>0.83</v>
      </c>
      <c r="I5" s="71">
        <v>0.82900000000000007</v>
      </c>
      <c r="J5" s="72">
        <f t="shared" si="0"/>
        <v>0.80957142857142839</v>
      </c>
    </row>
    <row r="6" spans="2:10" ht="13.5" thickBot="1" x14ac:dyDescent="0.25">
      <c r="B6" s="70" t="s">
        <v>130</v>
      </c>
      <c r="C6" s="71">
        <v>0.64700000000000002</v>
      </c>
      <c r="D6" s="71">
        <v>0.78200000000000003</v>
      </c>
      <c r="E6" s="71">
        <v>0.77400000000000002</v>
      </c>
      <c r="F6" s="71">
        <v>0.81400000000000006</v>
      </c>
      <c r="G6" s="71">
        <v>0.78900000000000003</v>
      </c>
      <c r="H6" s="71">
        <v>0.79500000000000004</v>
      </c>
      <c r="I6" s="71">
        <v>0.80500000000000005</v>
      </c>
      <c r="J6" s="72">
        <f t="shared" si="0"/>
        <v>0.77228571428571435</v>
      </c>
    </row>
    <row r="7" spans="2:10" ht="13.5" thickBot="1" x14ac:dyDescent="0.25">
      <c r="B7" s="70" t="s">
        <v>131</v>
      </c>
      <c r="C7" s="71">
        <v>0.79500000000000004</v>
      </c>
      <c r="D7" s="71">
        <v>0.79200000000000004</v>
      </c>
      <c r="E7" s="71">
        <v>0.78799999999999992</v>
      </c>
      <c r="F7" s="71">
        <v>0.79700000000000004</v>
      </c>
      <c r="G7" s="71">
        <v>0.76800000000000002</v>
      </c>
      <c r="H7" s="71">
        <v>0.76900000000000002</v>
      </c>
      <c r="I7" s="71">
        <v>0.76200000000000001</v>
      </c>
      <c r="J7" s="72">
        <f t="shared" si="0"/>
        <v>0.78157142857142858</v>
      </c>
    </row>
    <row r="8" spans="2:10" ht="13.5" thickBot="1" x14ac:dyDescent="0.25">
      <c r="B8" s="70" t="s">
        <v>138</v>
      </c>
      <c r="C8" s="71">
        <v>0.56499999999999995</v>
      </c>
      <c r="D8" s="71">
        <v>0.63400000000000001</v>
      </c>
      <c r="E8" s="71">
        <v>0.66200000000000003</v>
      </c>
      <c r="F8" s="71">
        <v>0.66099999999999992</v>
      </c>
      <c r="G8" s="71">
        <v>0.67099999999999993</v>
      </c>
      <c r="H8" s="71">
        <v>0.67099999999999993</v>
      </c>
      <c r="I8" s="71">
        <v>0.68</v>
      </c>
      <c r="J8" s="72">
        <f t="shared" si="0"/>
        <v>0.64914285714285713</v>
      </c>
    </row>
    <row r="9" spans="2:10" ht="13.5" thickBot="1" x14ac:dyDescent="0.25">
      <c r="B9" s="70" t="s">
        <v>139</v>
      </c>
      <c r="C9" s="71">
        <v>0.75800000000000001</v>
      </c>
      <c r="D9" s="71">
        <v>0.754</v>
      </c>
      <c r="E9" s="71">
        <v>0.755</v>
      </c>
      <c r="F9" s="71">
        <v>0.69</v>
      </c>
      <c r="G9" s="71">
        <v>0.69700000000000006</v>
      </c>
      <c r="H9" s="71">
        <v>0.70299999999999996</v>
      </c>
      <c r="I9" s="71">
        <v>0.72</v>
      </c>
      <c r="J9" s="72">
        <f t="shared" si="0"/>
        <v>0.72528571428571431</v>
      </c>
    </row>
    <row r="10" spans="2:10" ht="13.5" thickBot="1" x14ac:dyDescent="0.25">
      <c r="B10" s="70" t="s">
        <v>132</v>
      </c>
      <c r="C10" s="71">
        <v>0.78</v>
      </c>
      <c r="D10" s="71">
        <v>0.72499999999999998</v>
      </c>
      <c r="E10" s="71">
        <v>0.78</v>
      </c>
      <c r="F10" s="71">
        <v>0.78</v>
      </c>
      <c r="G10" s="71">
        <v>0.75900000000000001</v>
      </c>
      <c r="H10" s="71">
        <v>0.75900000000000001</v>
      </c>
      <c r="I10" s="71">
        <v>0.77900000000000003</v>
      </c>
      <c r="J10" s="72">
        <f t="shared" si="0"/>
        <v>0.76600000000000001</v>
      </c>
    </row>
    <row r="11" spans="2:10" ht="13.5" thickBot="1" x14ac:dyDescent="0.25">
      <c r="B11" s="70" t="s">
        <v>133</v>
      </c>
      <c r="C11" s="71">
        <v>0.752</v>
      </c>
      <c r="D11" s="71">
        <v>0.72499999999999998</v>
      </c>
      <c r="E11" s="71">
        <v>0.77400000000000002</v>
      </c>
      <c r="F11" s="71">
        <v>0.70799999999999996</v>
      </c>
      <c r="G11" s="71">
        <v>0.81700000000000006</v>
      </c>
      <c r="H11" s="71">
        <v>0.80299999999999994</v>
      </c>
      <c r="I11" s="71">
        <v>0.80700000000000005</v>
      </c>
      <c r="J11" s="72">
        <f t="shared" si="0"/>
        <v>0.76942857142857146</v>
      </c>
    </row>
    <row r="12" spans="2:10" ht="13.5" thickBot="1" x14ac:dyDescent="0.25">
      <c r="B12" s="70" t="s">
        <v>140</v>
      </c>
      <c r="C12" s="71">
        <v>0.71700000000000008</v>
      </c>
      <c r="D12" s="71">
        <v>0.67</v>
      </c>
      <c r="E12" s="71">
        <v>0.67500000000000004</v>
      </c>
      <c r="F12" s="71">
        <v>0.67700000000000005</v>
      </c>
      <c r="G12" s="71">
        <v>0.68200000000000005</v>
      </c>
      <c r="H12" s="71">
        <v>0.67799999999999994</v>
      </c>
      <c r="I12" s="71">
        <v>0.73199999999999998</v>
      </c>
      <c r="J12" s="72">
        <f t="shared" si="0"/>
        <v>0.69014285714285717</v>
      </c>
    </row>
    <row r="13" spans="2:10" ht="13.5" thickBot="1" x14ac:dyDescent="0.25">
      <c r="B13" s="70" t="s">
        <v>141</v>
      </c>
      <c r="C13" s="71">
        <v>0.80900000000000005</v>
      </c>
      <c r="D13" s="71">
        <v>0.82400000000000007</v>
      </c>
      <c r="E13" s="71">
        <v>0.85199999999999998</v>
      </c>
      <c r="F13" s="71">
        <v>0.85099999999999998</v>
      </c>
      <c r="G13" s="71">
        <v>0.84599999999999997</v>
      </c>
      <c r="H13" s="71">
        <v>0.85</v>
      </c>
      <c r="I13" s="71">
        <v>0.86199999999999999</v>
      </c>
      <c r="J13" s="72">
        <f t="shared" si="0"/>
        <v>0.84199999999999986</v>
      </c>
    </row>
    <row r="14" spans="2:10" ht="26.25" thickBot="1" x14ac:dyDescent="0.25">
      <c r="B14" s="70" t="s">
        <v>339</v>
      </c>
      <c r="C14" s="72">
        <f>+AVERAGE(C3:C13)</f>
        <v>0.7318181818181817</v>
      </c>
      <c r="D14" s="72">
        <f t="shared" ref="D14:I14" si="1">+AVERAGE(D3:D13)</f>
        <v>0.73518181818181816</v>
      </c>
      <c r="E14" s="72">
        <f t="shared" si="1"/>
        <v>0.7664545454545455</v>
      </c>
      <c r="F14" s="72">
        <f t="shared" si="1"/>
        <v>0.76054545454545452</v>
      </c>
      <c r="G14" s="72">
        <f t="shared" si="1"/>
        <v>0.76654545454545453</v>
      </c>
      <c r="H14" s="72">
        <f t="shared" si="1"/>
        <v>0.76827272727272733</v>
      </c>
      <c r="I14" s="72">
        <f t="shared" si="1"/>
        <v>0.7774545454545454</v>
      </c>
      <c r="J14" s="72">
        <f t="shared" si="0"/>
        <v>0.75803896103896107</v>
      </c>
    </row>
    <row r="15" spans="2:10" x14ac:dyDescent="0.2">
      <c r="B15" s="54" t="s">
        <v>345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Gráficos</vt:lpstr>
      </vt:variant>
      <vt:variant>
        <vt:i4>9</vt:i4>
      </vt:variant>
    </vt:vector>
  </HeadingPairs>
  <TitlesOfParts>
    <vt:vector size="20" baseType="lpstr">
      <vt:lpstr>Hogares más ricos_empleo_ing</vt:lpstr>
      <vt:lpstr>Insumos gráf. 1-4</vt:lpstr>
      <vt:lpstr>Insumo gráf. 5</vt:lpstr>
      <vt:lpstr>Insumo gráf. 6</vt:lpstr>
      <vt:lpstr>Insumo gráf. 7</vt:lpstr>
      <vt:lpstr>Insumo gráf. 8</vt:lpstr>
      <vt:lpstr>Insumo gráf. 9</vt:lpstr>
      <vt:lpstr>Cuadro1</vt:lpstr>
      <vt:lpstr>Cuadro2</vt:lpstr>
      <vt:lpstr>Cuadro3</vt:lpstr>
      <vt:lpstr>Cuadro4</vt:lpstr>
      <vt:lpstr>Gráfico1</vt:lpstr>
      <vt:lpstr>Gráfico2</vt:lpstr>
      <vt:lpstr>Gráfico3</vt:lpstr>
      <vt:lpstr>Gráfico4</vt:lpstr>
      <vt:lpstr>Gráfico5</vt:lpstr>
      <vt:lpstr>Gráfico6</vt:lpstr>
      <vt:lpstr>Gráfico7</vt:lpstr>
      <vt:lpstr>Gráfico8</vt:lpstr>
      <vt:lpstr>Gráfico9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</dc:creator>
  <cp:lastModifiedBy>junior</cp:lastModifiedBy>
  <cp:lastPrinted>2018-05-16T16:14:44Z</cp:lastPrinted>
  <dcterms:created xsi:type="dcterms:W3CDTF">2018-03-14T01:28:15Z</dcterms:created>
  <dcterms:modified xsi:type="dcterms:W3CDTF">2018-09-05T21:24:07Z</dcterms:modified>
</cp:coreProperties>
</file>